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N:\SREA\4_PAC\17-MAEC\8-2026\70-Animation\202505_AAP_Animation PAEC2026\Redaction_AAP_Formulaires\Formulaires\"/>
    </mc:Choice>
  </mc:AlternateContent>
  <xr:revisionPtr revIDLastSave="0" documentId="13_ncr:1_{A67A6D3F-8A33-401C-B8DF-C7DE854709B3}" xr6:coauthVersionLast="47" xr6:coauthVersionMax="47" xr10:uidLastSave="{00000000-0000-0000-0000-000000000000}"/>
  <bookViews>
    <workbookView xWindow="-120" yWindow="-120" windowWidth="29040" windowHeight="15720" tabRatio="991" activeTab="5" xr2:uid="{00000000-000D-0000-FFFF-FFFF00000000}"/>
  </bookViews>
  <sheets>
    <sheet name="ACCUEIL" sheetId="1" r:id="rId1"/>
    <sheet name="Annexe 1 Dépenses de personnel" sheetId="3" r:id="rId2"/>
    <sheet name="Annexe 2  Dépenses facturées" sheetId="2" r:id="rId3"/>
    <sheet name="Annexe 3 Liste diag-PG" sheetId="16" r:id="rId4"/>
    <sheet name="Synthèse financière" sheetId="8" r:id="rId5"/>
    <sheet name="Fiche type déclaration temps" sheetId="9" r:id="rId6"/>
    <sheet name="Paramètres" sheetId="15" r:id="rId7"/>
  </sheets>
  <definedNames>
    <definedName name="__xlfn_SUMIFS">NA()</definedName>
    <definedName name="Excel_BuiltIn_Print_Area" localSheetId="0">'Annexe 2  Dépenses facturées'!$A$4:$J$21</definedName>
    <definedName name="Excel_BuiltIn_Print_Area" localSheetId="1">NA()</definedName>
    <definedName name="Excel_BuiltIn_Print_Area" localSheetId="2">'Annexe 1 Dépenses de personnel'!$A$5:$M$32</definedName>
    <definedName name="Excel_BuiltIn_Print_Area" localSheetId="3">'Annexe 3 Liste diag-PG'!$A$1:$Q$34</definedName>
    <definedName name="Excel_BuiltIn_Print_Area" localSheetId="5">'Fiche type déclaration temps'!$A$1:$Q$40</definedName>
    <definedName name="SHARED_FORMULA_0_10_0_10_4" localSheetId="3">#REF!+1</definedName>
    <definedName name="SHARED_FORMULA_0_10_0_10_4">#REF!+1</definedName>
    <definedName name="SHARED_FORMULA_0_11_0_11_1" localSheetId="3">#REF!+1</definedName>
    <definedName name="SHARED_FORMULA_0_11_0_11_1">#REF!+1</definedName>
    <definedName name="SHARED_FORMULA_0_11_0_11_5" localSheetId="3">#REF!+1</definedName>
    <definedName name="SHARED_FORMULA_0_11_0_11_5">#REF!+1</definedName>
    <definedName name="SHARED_FORMULA_0_11_0_11_6" localSheetId="3">#REF!+1</definedName>
    <definedName name="SHARED_FORMULA_0_11_0_11_6">#REF!+1</definedName>
    <definedName name="SHARED_FORMULA_0_11_0_11_7" localSheetId="3">#REF!+1</definedName>
    <definedName name="SHARED_FORMULA_0_11_0_11_7">#REF!+1</definedName>
    <definedName name="SHARED_FORMULA_0_11_0_11_9" localSheetId="3">#REF!+1</definedName>
    <definedName name="SHARED_FORMULA_0_11_0_11_9">#REF!+1</definedName>
    <definedName name="SHARED_FORMULA_11_10_11_10_6" localSheetId="3">IF(ISBLANK(#REF!),"","heure")</definedName>
    <definedName name="SHARED_FORMULA_11_10_11_10_6">IF(ISBLANK(#REF!),"","heure")</definedName>
    <definedName name="SHARED_FORMULA_12_11_12_11_6" localSheetId="3">IF(ISBLANK(#REF!),"",IF(#REF!=0,"",ROUND((#REF!/#REF!)*#REF!,2)))</definedName>
    <definedName name="SHARED_FORMULA_12_11_12_11_6">IF(ISBLANK(#REF!),"",IF(#REF!=0,"",ROUND((#REF!/#REF!)*#REF!,2)))</definedName>
    <definedName name="SHARED_FORMULA_5_10_5_10_7" localSheetId="3">IF(#REF!="Déplacement en voiture de 5CV ou moins",0.25,IF(#REF!="Déplacement en voiture de 6 ou 7CV",0.32,IF(#REF!="Déplacement en voiture de 8CV et plus",0.35,IF(#REF!="Repas",15.25,IF(#REF!="Nuitée(s)",60,"")))))</definedName>
    <definedName name="SHARED_FORMULA_5_10_5_10_7">IF(#REF!="Déplacement en voiture de 5CV ou moins",0.25,IF(#REF!="Déplacement en voiture de 6 ou 7CV",0.32,IF(#REF!="Déplacement en voiture de 8CV et plus",0.35,IF(#REF!="Repas",15.25,IF(#REF!="Nuitée(s)",60,"")))))</definedName>
    <definedName name="SHARED_FORMULA_6_10_6_10_4" localSheetId="3">IF(ISBLANK(#REF!),"","heure")</definedName>
    <definedName name="SHARED_FORMULA_6_10_6_10_4">IF(ISBLANK(#REF!),"","heure")</definedName>
    <definedName name="SHARED_FORMULA_6_10_6_10_5" localSheetId="3">IF(ISBLANK(#REF!),"","heure")</definedName>
    <definedName name="SHARED_FORMULA_6_10_6_10_5">IF(ISBLANK(#REF!),"","heure")</definedName>
    <definedName name="SHARED_FORMULA_7_9_7_9_4" localSheetId="3">#REF!*#REF!</definedName>
    <definedName name="SHARED_FORMULA_7_9_7_9_4">#REF!*#REF!</definedName>
    <definedName name="SHARED_FORMULA_7_9_7_9_5" localSheetId="3">#REF!*#REF!</definedName>
    <definedName name="SHARED_FORMULA_7_9_7_9_5">#REF!*#REF!</definedName>
    <definedName name="SHARED_FORMULA_7_9_7_9_7" localSheetId="3">IF(#REF!="Déplacement en voiture de 5CV ou moins","€ par Km",IF(#REF!="Déplacement en voiture de 6 ou 7CV","€ par Km",IF(#REF!="Déplacement en voiture de 8CV et plus","€ par Km",IF(#REF!="Repas","€ par repas",IF(#REF!="Nuitée(s)","€ par nuitée","")))))</definedName>
    <definedName name="SHARED_FORMULA_7_9_7_9_7">IF(#REF!="Déplacement en voiture de 5CV ou moins","€ par Km",IF(#REF!="Déplacement en voiture de 6 ou 7CV","€ par Km",IF(#REF!="Déplacement en voiture de 8CV et plus","€ par Km",IF(#REF!="Repas","€ par repas",IF(#REF!="Nuitée(s)","€ par nuitée","")))))</definedName>
    <definedName name="SHARED_FORMULA_8_10_8_10_7" localSheetId="3">IF(#REF!="","",#REF!*#REF!)</definedName>
    <definedName name="SHARED_FORMULA_8_10_8_10_7">IF(#REF!="","",#REF!*#REF!)</definedName>
    <definedName name="SHARED_FORMULA_9_11_9_11_6" localSheetId="3">IF(ISERROR(#REF!*133*#REF!),"",#REF!*133*#REF!)</definedName>
    <definedName name="SHARED_FORMULA_9_11_9_11_6">IF(ISERROR(#REF!*133*#REF!),"",#REF!*133*#REF!)</definedName>
    <definedName name="_xlnm.Print_Area" localSheetId="0">ACCUEIL!$A$1:$G$22</definedName>
    <definedName name="_xlnm.Print_Area" localSheetId="1">'Annexe 1 Dépenses de personnel'!$A$1:$N$29</definedName>
    <definedName name="_xlnm.Print_Area" localSheetId="2">'Annexe 2  Dépenses facturées'!$A$1:$K$26</definedName>
    <definedName name="_xlnm.Print_Area" localSheetId="3">'Annexe 3 Liste diag-PG'!$A:$H</definedName>
    <definedName name="_xlnm.Print_Area" localSheetId="5">'Fiche type déclaration temps'!$A$1:$F$46</definedName>
    <definedName name="_xlnm.Print_Area" localSheetId="6">Paramètres!$A$2:$B$23</definedName>
    <definedName name="_xlnm.Print_Area" localSheetId="4">'Synthèse financière'!$A$1:$L$41</definedName>
  </definedNames>
  <calcPr calcId="191029"/>
  <pivotCaches>
    <pivotCache cacheId="34"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10" i="1" l="1"/>
  <c r="J13" i="16" l="1"/>
  <c r="J14" i="16"/>
  <c r="J15" i="16"/>
  <c r="J16" i="16"/>
  <c r="J17" i="16"/>
  <c r="J18" i="16"/>
  <c r="J19" i="16"/>
  <c r="J20" i="16"/>
  <c r="J21" i="16"/>
  <c r="J22" i="16"/>
  <c r="J23" i="16"/>
  <c r="J24" i="16"/>
  <c r="J25" i="16"/>
  <c r="J26" i="16"/>
  <c r="J27" i="16"/>
  <c r="J28" i="16"/>
  <c r="J29" i="16"/>
  <c r="J30" i="16"/>
  <c r="J31" i="16"/>
  <c r="J32" i="16"/>
  <c r="J12" i="16" l="1"/>
  <c r="F17" i="1" l="1"/>
  <c r="E31" i="8" l="1"/>
  <c r="E37" i="8" s="1"/>
  <c r="E38" i="8" s="1"/>
  <c r="K6" i="2" l="1"/>
  <c r="J6" i="2"/>
  <c r="I6" i="2"/>
  <c r="K5" i="2"/>
  <c r="J5" i="2"/>
  <c r="I5" i="2"/>
  <c r="J4" i="2"/>
  <c r="K4" i="2"/>
  <c r="I4" i="2"/>
  <c r="K3" i="2"/>
  <c r="J3" i="2"/>
  <c r="I3" i="2"/>
  <c r="H10" i="2"/>
  <c r="G10" i="2"/>
  <c r="F10" i="2"/>
  <c r="I7" i="2" l="1"/>
  <c r="N4" i="3"/>
  <c r="M4" i="3"/>
  <c r="H33" i="16" l="1"/>
  <c r="G33" i="16"/>
  <c r="C6" i="16" l="1"/>
  <c r="C5" i="16"/>
  <c r="C4" i="16"/>
  <c r="A4" i="16"/>
  <c r="C3" i="16"/>
  <c r="A3" i="16"/>
  <c r="G10" i="1" l="1"/>
  <c r="F10" i="1"/>
  <c r="H8" i="8" l="1"/>
  <c r="J8" i="8"/>
  <c r="H9" i="8"/>
  <c r="J9" i="8"/>
  <c r="H10" i="8"/>
  <c r="J10" i="8"/>
  <c r="E8" i="8"/>
  <c r="E9" i="8"/>
  <c r="E10" i="8"/>
  <c r="E11" i="8"/>
  <c r="E7" i="8"/>
  <c r="J11" i="8"/>
  <c r="J7" i="8"/>
  <c r="H11" i="8"/>
  <c r="H7" i="8"/>
  <c r="J7" i="2"/>
  <c r="I15" i="3"/>
  <c r="M15" i="3" s="1"/>
  <c r="I14" i="3"/>
  <c r="M14" i="3" s="1"/>
  <c r="K14" i="3"/>
  <c r="M5" i="3" s="1"/>
  <c r="L4" i="3"/>
  <c r="N6" i="3"/>
  <c r="M6" i="3"/>
  <c r="I13" i="3"/>
  <c r="K13" i="3" s="1"/>
  <c r="C7" i="8" l="1"/>
  <c r="D7" i="8" s="1"/>
  <c r="F7" i="8" s="1"/>
  <c r="C20" i="8"/>
  <c r="J12" i="8"/>
  <c r="H12" i="8"/>
  <c r="K7" i="2"/>
  <c r="K15" i="3"/>
  <c r="N5" i="3" l="1"/>
  <c r="N7" i="3" s="1"/>
  <c r="N8" i="3" s="1"/>
  <c r="C8" i="8"/>
  <c r="M7" i="3"/>
  <c r="M8" i="3" s="1"/>
  <c r="E10" i="1" l="1"/>
  <c r="D39" i="8" l="1"/>
  <c r="C10" i="8" l="1"/>
  <c r="D10" i="8" s="1"/>
  <c r="F10" i="8" s="1"/>
  <c r="A11" i="8"/>
  <c r="A10" i="8"/>
  <c r="C3" i="9"/>
  <c r="A3" i="9"/>
  <c r="C3" i="8"/>
  <c r="C3" i="2"/>
  <c r="C4" i="3"/>
  <c r="I10" i="8" l="1"/>
  <c r="G10" i="8"/>
  <c r="I11" i="8"/>
  <c r="G11" i="8"/>
  <c r="B10" i="8"/>
  <c r="B11" i="8"/>
  <c r="I16" i="3"/>
  <c r="I17" i="3"/>
  <c r="I18" i="3"/>
  <c r="I19" i="3"/>
  <c r="I20" i="3"/>
  <c r="I21" i="3"/>
  <c r="I22" i="3"/>
  <c r="I23" i="3"/>
  <c r="I24" i="3"/>
  <c r="I25" i="3"/>
  <c r="I26" i="3"/>
  <c r="I27" i="3"/>
  <c r="I28" i="3"/>
  <c r="I29" i="3"/>
  <c r="I30" i="3"/>
  <c r="I31" i="3"/>
  <c r="I32" i="3"/>
  <c r="I33" i="3"/>
  <c r="I34" i="3"/>
  <c r="I35" i="3"/>
  <c r="I36" i="3"/>
  <c r="I37" i="3"/>
  <c r="I38" i="3"/>
  <c r="I39" i="3"/>
  <c r="I40" i="3"/>
  <c r="I41" i="3"/>
  <c r="I42" i="3"/>
  <c r="E7" i="1"/>
  <c r="K10" i="8" l="1"/>
  <c r="L10" i="8"/>
  <c r="M21" i="2"/>
  <c r="M20" i="2"/>
  <c r="M19" i="2"/>
  <c r="M18" i="2"/>
  <c r="M17" i="2"/>
  <c r="M15" i="2" l="1"/>
  <c r="M13" i="3"/>
  <c r="M16" i="2" l="1"/>
  <c r="A8" i="8"/>
  <c r="A9" i="8"/>
  <c r="A7" i="8"/>
  <c r="I7" i="8" l="1"/>
  <c r="G7" i="8"/>
  <c r="I8" i="8"/>
  <c r="G8" i="8"/>
  <c r="G9" i="8"/>
  <c r="I9" i="8"/>
  <c r="B7" i="8"/>
  <c r="B9" i="8"/>
  <c r="B8" i="8"/>
  <c r="C11" i="8"/>
  <c r="C9" i="8"/>
  <c r="L7" i="8" l="1"/>
  <c r="K7" i="8"/>
  <c r="G12" i="8"/>
  <c r="I12" i="8"/>
  <c r="C12" i="8"/>
  <c r="D8" i="8"/>
  <c r="F8" i="8" s="1"/>
  <c r="L8" i="8" s="1"/>
  <c r="D9" i="8"/>
  <c r="F9" i="8" s="1"/>
  <c r="L9" i="8" s="1"/>
  <c r="D11" i="8"/>
  <c r="A4" i="9"/>
  <c r="C4" i="9"/>
  <c r="E23" i="8" l="1"/>
  <c r="K8" i="8"/>
  <c r="K9" i="8"/>
  <c r="D12" i="8"/>
  <c r="M16" i="3"/>
  <c r="M17" i="3"/>
  <c r="M18" i="3"/>
  <c r="M19" i="3"/>
  <c r="M20" i="3"/>
  <c r="M21" i="3"/>
  <c r="M22" i="3"/>
  <c r="M23" i="3"/>
  <c r="M24" i="3"/>
  <c r="M25" i="3"/>
  <c r="M26" i="3"/>
  <c r="M27" i="3"/>
  <c r="M28" i="3"/>
  <c r="M29" i="3"/>
  <c r="M30" i="3"/>
  <c r="M31" i="3"/>
  <c r="M32" i="3"/>
  <c r="M33" i="3"/>
  <c r="M34" i="3"/>
  <c r="M35" i="3"/>
  <c r="M36" i="3"/>
  <c r="M37" i="3"/>
  <c r="M38" i="3"/>
  <c r="M39" i="3"/>
  <c r="M40" i="3"/>
  <c r="M41" i="3"/>
  <c r="M42" i="3"/>
  <c r="K16" i="3"/>
  <c r="L5" i="3" s="1"/>
  <c r="K17" i="3"/>
  <c r="K18" i="3"/>
  <c r="K19" i="3"/>
  <c r="K20" i="3"/>
  <c r="K21" i="3"/>
  <c r="K22" i="3"/>
  <c r="K23" i="3"/>
  <c r="K24" i="3"/>
  <c r="K25" i="3"/>
  <c r="K26" i="3"/>
  <c r="K27" i="3"/>
  <c r="K28" i="3"/>
  <c r="K29" i="3"/>
  <c r="K30" i="3"/>
  <c r="K31" i="3"/>
  <c r="K32" i="3"/>
  <c r="K33" i="3"/>
  <c r="K34" i="3"/>
  <c r="K35" i="3"/>
  <c r="K36" i="3"/>
  <c r="K37" i="3"/>
  <c r="K38" i="3"/>
  <c r="K39" i="3"/>
  <c r="K40" i="3"/>
  <c r="K41" i="3"/>
  <c r="K42" i="3"/>
  <c r="C21" i="8" l="1"/>
  <c r="L7" i="3"/>
  <c r="C22" i="8" s="1"/>
  <c r="C23" i="8" s="1"/>
  <c r="D23" i="8"/>
  <c r="L8" i="3"/>
  <c r="B37" i="9"/>
  <c r="J11" i="3" l="1"/>
  <c r="F11" i="8" l="1"/>
  <c r="C7" i="2"/>
  <c r="C6" i="2"/>
  <c r="C4" i="2"/>
  <c r="C5" i="9"/>
  <c r="C6" i="9"/>
  <c r="A13" i="9"/>
  <c r="A14" i="9"/>
  <c r="B14" i="9"/>
  <c r="A16" i="2"/>
  <c r="A17" i="2" s="1"/>
  <c r="A18" i="2" s="1"/>
  <c r="A19" i="2" s="1"/>
  <c r="A20" i="2" s="1"/>
  <c r="A21" i="2" s="1"/>
  <c r="A22" i="2" s="1"/>
  <c r="A23" i="2" s="1"/>
  <c r="A24" i="2" s="1"/>
  <c r="A25" i="2" s="1"/>
  <c r="A26" i="2" s="1"/>
  <c r="C5" i="3"/>
  <c r="C7" i="3"/>
  <c r="C8" i="3"/>
  <c r="A14" i="3"/>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C1" i="8"/>
  <c r="C2" i="8"/>
  <c r="C4" i="8"/>
  <c r="L11" i="8" l="1"/>
  <c r="L12" i="8" s="1"/>
  <c r="C24" i="8" s="1"/>
  <c r="K11" i="8"/>
  <c r="D41" i="8"/>
  <c r="C19" i="8" s="1"/>
  <c r="E12" i="8"/>
  <c r="F12" i="8"/>
  <c r="K12" i="8" s="1"/>
  <c r="D24" i="8" s="1"/>
  <c r="E24" i="8" l="1"/>
  <c r="C26" i="8"/>
  <c r="K11" i="3"/>
  <c r="D31" i="8" l="1"/>
  <c r="D36" i="8" l="1"/>
  <c r="D35" i="8"/>
  <c r="D34" i="8"/>
  <c r="D33" i="8"/>
  <c r="D32" i="8"/>
  <c r="D37" i="8" l="1"/>
  <c r="D38" i="8" s="1"/>
  <c r="D40" i="8" s="1"/>
</calcChain>
</file>

<file path=xl/sharedStrings.xml><?xml version="1.0" encoding="utf-8"?>
<sst xmlns="http://schemas.openxmlformats.org/spreadsheetml/2006/main" count="269" uniqueCount="245">
  <si>
    <t>Intitulé de l'opération</t>
  </si>
  <si>
    <t>Nom du bénéficiaire</t>
  </si>
  <si>
    <t>Les dépenses sont à présentées dans les annexes selon leur nature</t>
  </si>
  <si>
    <t>Mode d’emploi du tableur</t>
  </si>
  <si>
    <t>Porteur du projet (raison sociale)</t>
  </si>
  <si>
    <t>Description / nature de la dépense</t>
  </si>
  <si>
    <t>Dénomination du fournisseur / prestataire / sous-traitant</t>
  </si>
  <si>
    <t>Montant de la dépense</t>
  </si>
  <si>
    <t>HT</t>
  </si>
  <si>
    <t>Unité de temps passé utilisée</t>
  </si>
  <si>
    <t>Heure</t>
  </si>
  <si>
    <t>Nombre d’ETP aidé dans ce dossier</t>
  </si>
  <si>
    <t>Remplir une déclaration de temps passé par agent en amont pour faciliter la saisie de cette annexe</t>
  </si>
  <si>
    <t xml:space="preserve">Total </t>
  </si>
  <si>
    <t>Description de l’intervention / nature de la dépense</t>
  </si>
  <si>
    <t>Nom &amp; Prénom de l'intervenant</t>
  </si>
  <si>
    <r>
      <t>Qualification de l’intervenant</t>
    </r>
    <r>
      <rPr>
        <b/>
        <vertAlign val="superscript"/>
        <sz val="9"/>
        <color indexed="9"/>
        <rFont val="Tahoma"/>
        <family val="2"/>
        <charset val="1"/>
      </rPr>
      <t xml:space="preserve"> 1</t>
    </r>
  </si>
  <si>
    <r>
      <t>Temps</t>
    </r>
    <r>
      <rPr>
        <b/>
        <vertAlign val="superscript"/>
        <sz val="9"/>
        <color indexed="9"/>
        <rFont val="Tahoma"/>
        <family val="2"/>
        <charset val="1"/>
      </rPr>
      <t xml:space="preserve">2  </t>
    </r>
    <r>
      <rPr>
        <b/>
        <sz val="9"/>
        <color indexed="9"/>
        <rFont val="Tahoma"/>
        <family val="2"/>
        <charset val="1"/>
      </rPr>
      <t>consacré à cette action (en nombre d’heures sur la période de référence (c)</t>
    </r>
  </si>
  <si>
    <r>
      <t>Montant présenté en €</t>
    </r>
    <r>
      <rPr>
        <b/>
        <vertAlign val="superscript"/>
        <sz val="9"/>
        <color indexed="9"/>
        <rFont val="Tahoma"/>
        <family val="2"/>
        <charset val="1"/>
      </rPr>
      <t xml:space="preserve"> 3
</t>
    </r>
    <r>
      <rPr>
        <b/>
        <sz val="9"/>
        <color indexed="9"/>
        <rFont val="Tahoma"/>
        <family val="2"/>
        <charset val="1"/>
      </rPr>
      <t xml:space="preserve">
(a/b*c)</t>
    </r>
  </si>
  <si>
    <t xml:space="preserve">Fiches de paie jointes </t>
  </si>
  <si>
    <t>Date</t>
  </si>
  <si>
    <t>Poste de dépenses</t>
  </si>
  <si>
    <t>Total</t>
  </si>
  <si>
    <t>Financeurs sollicités</t>
  </si>
  <si>
    <t>Région</t>
  </si>
  <si>
    <t>Département</t>
  </si>
  <si>
    <t>Agence de l’eau (précisez)_________________</t>
  </si>
  <si>
    <t>Autre (précisez) _________________________</t>
  </si>
  <si>
    <t>Sous-total financeurs publics</t>
  </si>
  <si>
    <t>Sous-total financeurs privés</t>
  </si>
  <si>
    <t>DECLARATION DU TEMPS PASSE</t>
  </si>
  <si>
    <t>Nom et prénom de l’intervenant / agent</t>
  </si>
  <si>
    <t>Renseigner autant d’annexes que d’intervenants identifiés sur les dépenses de rémunération présentées en annexe 2</t>
  </si>
  <si>
    <t>*Unité de temps passé utilisée</t>
  </si>
  <si>
    <t>heure</t>
  </si>
  <si>
    <t>Temps passé* en heures</t>
  </si>
  <si>
    <t>Activité type</t>
  </si>
  <si>
    <t>Signature de l’intervenant/ agent :</t>
  </si>
  <si>
    <t xml:space="preserve">Le (date)_______
Nom, prénom et qualité du responsable :
Signature du responsable
</t>
  </si>
  <si>
    <t>(vide)</t>
  </si>
  <si>
    <t>Actions d'animation relative aux mesures agro-environnementales et climatiques</t>
  </si>
  <si>
    <t>Assujetti</t>
  </si>
  <si>
    <t>Non assujetti</t>
  </si>
  <si>
    <t>Partiellement  assujetti</t>
  </si>
  <si>
    <t>Statut / TVA</t>
  </si>
  <si>
    <t>*à saisir uniquement si la TVA n'est pas récupérée et récupérable</t>
  </si>
  <si>
    <t>*TVA sollicitant une aide</t>
  </si>
  <si>
    <t>TVA</t>
  </si>
  <si>
    <t>Situation de la structure vis à vis de la TVA</t>
  </si>
  <si>
    <t>Prise en compte des dépenses de TVA réellement supportée par la structure</t>
  </si>
  <si>
    <t>Nombre de mois de la période de référence</t>
  </si>
  <si>
    <r>
      <t xml:space="preserve">Temps de travail </t>
    </r>
    <r>
      <rPr>
        <b/>
        <vertAlign val="superscript"/>
        <sz val="9"/>
        <color indexed="9"/>
        <rFont val="Tahoma"/>
        <family val="2"/>
        <charset val="1"/>
      </rPr>
      <t>4</t>
    </r>
    <r>
      <rPr>
        <b/>
        <sz val="9"/>
        <color indexed="9"/>
        <rFont val="Tahoma"/>
        <family val="2"/>
        <charset val="1"/>
      </rPr>
      <t xml:space="preserve"> sur la période de référence en heure (b)</t>
    </r>
  </si>
  <si>
    <t>Quotité de travail sur la période de référence</t>
  </si>
  <si>
    <t>Dépenses facturées</t>
  </si>
  <si>
    <t>Plan de financement à reporter dans le formulaire de demande</t>
  </si>
  <si>
    <t>État MAA</t>
  </si>
  <si>
    <t>Union Européenne</t>
  </si>
  <si>
    <t>Description de l’ activité</t>
  </si>
  <si>
    <t>Étiquettes de lignes</t>
  </si>
  <si>
    <t>Total général</t>
  </si>
  <si>
    <t>Somme de Temps passé* en heures</t>
  </si>
  <si>
    <t>Min de Date</t>
  </si>
  <si>
    <t>Max de Date2</t>
  </si>
  <si>
    <r>
      <t xml:space="preserve">Coût horaire </t>
    </r>
    <r>
      <rPr>
        <b/>
        <sz val="8"/>
        <color indexed="9"/>
        <rFont val="Tahoma"/>
        <family val="2"/>
      </rPr>
      <t>(pour information)</t>
    </r>
  </si>
  <si>
    <t>Montant</t>
  </si>
  <si>
    <t>Total des dépenses prévisionnelles facturées :</t>
  </si>
  <si>
    <t>N° du devis</t>
  </si>
  <si>
    <t>Lorsque le devis concerne plusieurs dépenses dont certaines ne sont pas éligibles, il convient d’indiquer sur la copie du devis celles qui sont éligibles (par exemple en surlignant les montants à prendre en compte). Les devis ou bon de commande ne doivent pas être acceptés avant le dépôt de la demande d'aide.</t>
  </si>
  <si>
    <r>
      <t xml:space="preserve">Coût salarial </t>
    </r>
    <r>
      <rPr>
        <b/>
        <vertAlign val="superscript"/>
        <sz val="9"/>
        <color indexed="9"/>
        <rFont val="Tahoma"/>
        <family val="2"/>
        <charset val="1"/>
      </rPr>
      <t>3</t>
    </r>
    <r>
      <rPr>
        <b/>
        <sz val="9"/>
        <color indexed="9"/>
        <rFont val="Tahoma"/>
        <family val="2"/>
        <charset val="1"/>
      </rPr>
      <t xml:space="preserve"> sur la période de référence (a)</t>
    </r>
  </si>
  <si>
    <t>Type d'opérations</t>
  </si>
  <si>
    <t>Nom du PAEC concerné</t>
  </si>
  <si>
    <t xml:space="preserve">Cette annexe a pour objet de tracer le temps passé par les personnes intervenant sur l’opération et dont le temps de travail est déclaré dans les dépenses.
Le temps passé sera indiqué par type de dépenses en nombre d’heures.
Le libellé de l’activité devra être suffisamment explicite : exemple « réunion ...»,… et non pas « travail au bureau ».
La déclaration de temps passé devra être signée de l’intervenant et du responsable hiérarchique.
La déclaration de temps passé devra comporter ces différentes informations, mais elle pourra être réalisée sur le support choisi par le bénéficiaire.
En cas de contrôle, le contrôleur s’attachera à vérifier la réalité de l’opération financée, ainsi le bénéficiaire devra apporter des preuves de réalisation de l’opération (échanges de courriers, notes datées, feuilles d’émargement de réunions, livrables….etc)
</t>
  </si>
  <si>
    <t>Taux d’aide max MAA prévu dans la décision d’attribution</t>
  </si>
  <si>
    <t>Récapitulatif facilitant la saisie de l’annexe 2 de la demande de paiement (actualiser le tableau croisé dynamique : sur le tableau faire un clic droit et choisir Actualiser)</t>
  </si>
  <si>
    <t>Justificatifs de réalisation de l'opération (CR réunion, …)</t>
  </si>
  <si>
    <t>Total des recettes générées par l'action</t>
  </si>
  <si>
    <t>Liste des PAEC</t>
  </si>
  <si>
    <t>N°PAEC</t>
  </si>
  <si>
    <t>PAEC 1</t>
  </si>
  <si>
    <t>PAEC 2</t>
  </si>
  <si>
    <t>PAEC 3</t>
  </si>
  <si>
    <t>PAEC 4</t>
  </si>
  <si>
    <t>Cases violettes à saisir dans une liste</t>
  </si>
  <si>
    <t>Recettes prévisionnelles générées par le projet</t>
  </si>
  <si>
    <t>Montant des dépenses générales :</t>
  </si>
  <si>
    <t>Dépenses générales</t>
  </si>
  <si>
    <t>Dépenses de personnel</t>
  </si>
  <si>
    <t>Numéro du PAEC concerné</t>
  </si>
  <si>
    <t>Taux d'aide</t>
  </si>
  <si>
    <t>Vous demandez à bénéficier des frais généraux (DP x 1,25):</t>
  </si>
  <si>
    <t>N° de PAEC Concerné</t>
  </si>
  <si>
    <t>Nom de PAEC Concerné</t>
  </si>
  <si>
    <t>Autofinancement</t>
  </si>
  <si>
    <t>N° du PAEC</t>
  </si>
  <si>
    <t>Annexe 1 : Dépenses de rémunération et frais généraux</t>
  </si>
  <si>
    <t>Annexe 2 : Dépenses facturées</t>
  </si>
  <si>
    <t>Oui</t>
  </si>
  <si>
    <t>1 par exemple : ingénieur/technicien 
2 Un enregistrement du temps de travail est indispensable (voir modèle de déclaration de temps passé) 
3 Montant éligible des salaires sur la période de référence : salaire brut + charges patronales + taxes sur salaires si présentes sur le bulletin de paye
4 Le forfait annuel de 1607h (soit 229,5 jours à 35h semaine) sera appliqué.Cela correspond à des fiches de paies basées sur 1820 heures annuelles soit 151,67 heures pour un 100%
5 Les avantages de CE, PEE...ne sont pas éligibles et seront à déduire lors de la demande de paiement</t>
  </si>
  <si>
    <t>ANNEXE 1 : DÉPENSES PREVISIONNELLES DE REMUNERATION – Frais salariaux supportés par le demandeur et dépenses générales</t>
  </si>
  <si>
    <t>ANNEXE 2 : DEPENSES PREVISIONNELLES FACTUREES (PRESTATIONS DE SERVICE, FRAIS DE SOUS-TRAITANCE)</t>
  </si>
  <si>
    <r>
      <t>Synthèse financière</t>
    </r>
    <r>
      <rPr>
        <b/>
        <sz val="11"/>
        <color indexed="60"/>
        <rFont val="Arial"/>
        <family val="2"/>
      </rPr>
      <t xml:space="preserve"> (appui à la saisie du formulaire de demande de paiement)</t>
    </r>
  </si>
  <si>
    <r>
      <t>Modèle de déclaration de temps passé</t>
    </r>
    <r>
      <rPr>
        <b/>
        <sz val="11"/>
        <rFont val="Arial"/>
        <family val="2"/>
      </rPr>
      <t xml:space="preserve"> </t>
    </r>
    <r>
      <rPr>
        <b/>
        <sz val="11"/>
        <color indexed="25"/>
        <rFont val="Arial"/>
        <family val="2"/>
      </rPr>
      <t>(à fournir lors de la Demande de paiement)</t>
    </r>
  </si>
  <si>
    <t>N° dossier OSIRIS</t>
  </si>
  <si>
    <t>PAEC 5</t>
  </si>
  <si>
    <t>ETAT RECAPITULATIF DES DEPENSES ET DES RECETTES
Annexes à joindre au formulaire de demande de paiement</t>
  </si>
  <si>
    <t>Total après plafond</t>
  </si>
  <si>
    <t>Formations</t>
  </si>
  <si>
    <t>Nb PAEC concernés par la demande</t>
  </si>
  <si>
    <t>Nb diagnostics réalisés</t>
  </si>
  <si>
    <t>Nb PG réalisés</t>
  </si>
  <si>
    <r>
      <t>Montant des dépenses prévisionnelles de rémunération</t>
    </r>
    <r>
      <rPr>
        <b/>
        <sz val="11"/>
        <color rgb="FFFFFF00"/>
        <rFont val="Arial"/>
        <family val="2"/>
      </rPr>
      <t xml:space="preserve"> :</t>
    </r>
  </si>
  <si>
    <r>
      <t>Total prévisionnel des dépenses de personnel</t>
    </r>
    <r>
      <rPr>
        <b/>
        <sz val="11"/>
        <color rgb="FFFFFF00"/>
        <rFont val="Arial"/>
        <family val="2"/>
      </rPr>
      <t xml:space="preserve"> </t>
    </r>
    <r>
      <rPr>
        <b/>
        <sz val="11"/>
        <color indexed="9"/>
        <rFont val="Arial"/>
        <family val="2"/>
      </rPr>
      <t>avec frais généraux :</t>
    </r>
  </si>
  <si>
    <t>Diagnostics</t>
  </si>
  <si>
    <t>Plans de gestion</t>
  </si>
  <si>
    <t>Total HT des dépenses prévisionnelles facturées présentées comme éligibles :</t>
  </si>
  <si>
    <t>Total TVA des dépenses prévisionnelles facturées présentées comme éligibles :</t>
  </si>
  <si>
    <t>Total non éligible (TVA non éligible) :</t>
  </si>
  <si>
    <t>Total TTC des dépenses prévisionnelles facturées présentées comme éligibles :</t>
  </si>
  <si>
    <t>Total avant plafond</t>
  </si>
  <si>
    <t>Montants diag demandés</t>
  </si>
  <si>
    <t>Plafond diag</t>
  </si>
  <si>
    <t>Montants PG demandés</t>
  </si>
  <si>
    <t>Plafond PG</t>
  </si>
  <si>
    <t>N° PACAGE</t>
  </si>
  <si>
    <t>Diagnostic</t>
  </si>
  <si>
    <t xml:space="preserve">Plan de gestion </t>
  </si>
  <si>
    <t>Annexe 3 : Liste des diagnostics et plans de gestion</t>
  </si>
  <si>
    <t>Montants demandés hors diag et PG</t>
  </si>
  <si>
    <t>Liste des diagnostics et plans de gestion réalisés</t>
  </si>
  <si>
    <t>Assiette retenue finale dans l'annexe de la décision d'attribution de la subvention</t>
  </si>
  <si>
    <t>Dépenses facturées éligibles</t>
  </si>
  <si>
    <t>Coût total du projet TTC</t>
  </si>
  <si>
    <t xml:space="preserve">Coût total du projet </t>
  </si>
  <si>
    <t>Dépenses générales forfaitaires</t>
  </si>
  <si>
    <t>dont dépenses diagnostics et PG</t>
  </si>
  <si>
    <t>dont dépenses animation hors diag et PG</t>
  </si>
  <si>
    <t>Dépenses réalisées à reporter dans le formulaire de demande</t>
  </si>
  <si>
    <t>Total présenté éligible avant plafonds</t>
  </si>
  <si>
    <t>Total présenté éligible après plafonds</t>
  </si>
  <si>
    <t>Total retenu après plafonds &amp; seuil de la décision</t>
  </si>
  <si>
    <t>Dépenses présentées</t>
  </si>
  <si>
    <t>Cases jaunes à saisir manuellement</t>
  </si>
  <si>
    <t>Les cases grisées ne sont pas à remplir (report ou calcul automatique)</t>
  </si>
  <si>
    <t>Mesure 1</t>
  </si>
  <si>
    <t>Mesure 2</t>
  </si>
  <si>
    <t>Mesure 3</t>
  </si>
  <si>
    <t>Mesure 4</t>
  </si>
  <si>
    <t>Mesure 5</t>
  </si>
  <si>
    <t>Code des mesures souscrites
AR_TTTT_MMMM</t>
  </si>
  <si>
    <t>Nom du PAEC 1 (AR_TTT)</t>
  </si>
  <si>
    <t>Nom du PAEC 2 (AR_TTT)</t>
  </si>
  <si>
    <t>Nom du PAEC 3 (AR_TTT)</t>
  </si>
  <si>
    <t>Nom du PAEC 4 (AR_TTT)</t>
  </si>
  <si>
    <t>Nom du PAEC 5 (AR_TTT)</t>
  </si>
  <si>
    <t>Commentaires*</t>
  </si>
  <si>
    <r>
      <t xml:space="preserve">Cette annexe a pour objet de lister les diagnostics et les plans de gestion réalisés pour les exploitations ayant souscrit au moins une mesure MAEC financée par le MASA
Pour mémoire, les diagnostics et plans de gestion sont plafonnés à 650€  par diagnostic et 1250€ par plan de gestion soit un maximum de 1900€ par exploitation souscrivant au moins une MAEC financée par le MASA
Saiisr une ligne par n° PACAGE
Format de saisie attendu pour les codes mesures : AR_TTTT_MMMM
</t>
    </r>
    <r>
      <rPr>
        <b/>
        <i/>
        <sz val="10.5"/>
        <rFont val="Tahoma"/>
        <family val="2"/>
      </rPr>
      <t xml:space="preserve">
Un contrôle de cohérence sera réalisé lors de l'instruction de la demande de paiement pour vérifier 
      - absence de double comptage d'un même diagnostic/plan gestion si la réalisation de ces documents ont été réalisés par plusieurs structures
      - cohérence avec saisie onglet ACCUEIL
*Information à signaler en colonne "Commentaires" : 
-</t>
    </r>
    <r>
      <rPr>
        <i/>
        <sz val="10.5"/>
        <rFont val="Tahoma"/>
        <family val="2"/>
      </rPr>
      <t>dans de rares cas, des diagnostics et/ou plans de gestion ont pu être réalisés  totalement ou partiellement sans que l'agriculteur concrêtise le/les engagements;
- si plusieurs structures sont intervenues pour la réalisation du diag et/ou du plan de gestion de l'exploitation (le cas échéant joindre une note explicative)</t>
    </r>
  </si>
  <si>
    <t>Nouvelles mesures ouvertes en 2024</t>
  </si>
  <si>
    <t>Période des dépenses</t>
  </si>
  <si>
    <t>PAEC avec AMI 2022 ou 2023</t>
  </si>
  <si>
    <t>Mise en œuvre du projet (notices, cartographies, …)</t>
  </si>
  <si>
    <t>Jusque mi-Septembre 2025</t>
  </si>
  <si>
    <t>Agglomération Lyonnaise</t>
  </si>
  <si>
    <t>Information et communication sur les MAEC</t>
  </si>
  <si>
    <t>Alagnon</t>
  </si>
  <si>
    <t>Diagnostics avec a minima une mesure financée MASA</t>
  </si>
  <si>
    <t>Balcons du Dauphiné</t>
  </si>
  <si>
    <t>Plans de gestion avec a minima une mesure financée MASA</t>
  </si>
  <si>
    <t>Baronnies provençales drômoises</t>
  </si>
  <si>
    <t>Basse Vallée de l'Ain</t>
  </si>
  <si>
    <t>Gouvernance PAEC et suivi de la contractualisation</t>
  </si>
  <si>
    <t>PAEC 6</t>
  </si>
  <si>
    <t>Bassin versant du Célé cantalien</t>
  </si>
  <si>
    <t>Accompagnement des agriculteurs (contractualisation - jusque déclaration PAC)</t>
  </si>
  <si>
    <t>PAEC 7</t>
  </si>
  <si>
    <t>Beaujolais Vert Elargi</t>
  </si>
  <si>
    <t>Accompagnement des contractants (suivi post primo déclaration PAC)</t>
  </si>
  <si>
    <t>PAEC 8</t>
  </si>
  <si>
    <t>Belledonne</t>
  </si>
  <si>
    <t xml:space="preserve">Actions complémentaires contribuant aux objectifs du PAEC </t>
  </si>
  <si>
    <t>PAEC 9</t>
  </si>
  <si>
    <t>Bernand Revoute Loise</t>
  </si>
  <si>
    <t>PAEC 10</t>
  </si>
  <si>
    <t>Bocage – Sologne</t>
  </si>
  <si>
    <t>PAEC 11</t>
  </si>
  <si>
    <t>Bresse Revermont</t>
  </si>
  <si>
    <t>PAEC 12</t>
  </si>
  <si>
    <t>Bugey</t>
  </si>
  <si>
    <t>Captages prioritaires de la Coise</t>
  </si>
  <si>
    <t>Cère amont</t>
  </si>
  <si>
    <t>Cère aval cantalienne</t>
  </si>
  <si>
    <t>Chablais</t>
  </si>
  <si>
    <t>Chaîne des Puys</t>
  </si>
  <si>
    <t>Chalaronne Aval</t>
  </si>
  <si>
    <t>Chartreuse</t>
  </si>
  <si>
    <t>Combrailles</t>
  </si>
  <si>
    <t>Couzes au Livradois</t>
  </si>
  <si>
    <t>Crêts du Haut Jura</t>
  </si>
  <si>
    <t>Dombes</t>
  </si>
  <si>
    <t>Fier-Aravis</t>
  </si>
  <si>
    <t>Forez, Monts, Piémonts et Captages</t>
  </si>
  <si>
    <t xml:space="preserve">Gîtes à chauves-souris des Monts du Cantal </t>
  </si>
  <si>
    <t>Gorges du Haut-Cher</t>
  </si>
  <si>
    <t>Grand Lac</t>
  </si>
  <si>
    <t>Grand Sud Isère</t>
  </si>
  <si>
    <t>Haut-Allier Margeride</t>
  </si>
  <si>
    <t>Hautes-Chaumes du Forez</t>
  </si>
  <si>
    <t>Lacs, tourbières et estives du Cézallier et de l'Artense</t>
  </si>
  <si>
    <t>Loire Devès</t>
  </si>
  <si>
    <t>Massif cantalien</t>
  </si>
  <si>
    <t>Massif des Bauges</t>
  </si>
  <si>
    <t>Métropole stéphanoise et Gorges de la Loire</t>
  </si>
  <si>
    <t>Mézenc Vivarais</t>
  </si>
  <si>
    <t xml:space="preserve">Milieux thermophiles du Sud-Cantal </t>
  </si>
  <si>
    <t>Montagne Savoie</t>
  </si>
  <si>
    <t>Mont-Blanc Arve Giffre</t>
  </si>
  <si>
    <t>Monts Dore</t>
  </si>
  <si>
    <t>Nord Ardèche</t>
  </si>
  <si>
    <t>PAEC des 5 rivières</t>
  </si>
  <si>
    <t>Pays de Gex</t>
  </si>
  <si>
    <t>Pays Diois</t>
  </si>
  <si>
    <t>Pilat</t>
  </si>
  <si>
    <t>Plaine alluviale et captages des puits des vignes</t>
  </si>
  <si>
    <t>Plaine d’Ambert</t>
  </si>
  <si>
    <t>Plaine des Varennes - Aubusson</t>
  </si>
  <si>
    <t>Plaine du Forez</t>
  </si>
  <si>
    <t>Plateaux et vallées vellaves</t>
  </si>
  <si>
    <t>Rivières Rhône Aval</t>
  </si>
  <si>
    <t>Saint-Flour Communauté</t>
  </si>
  <si>
    <t>Salève-Vuache-Usses</t>
  </si>
  <si>
    <t xml:space="preserve">Val d'Allier puydômois </t>
  </si>
  <si>
    <t>Val d'Allier-Val de Loire</t>
  </si>
  <si>
    <t>Val de Saône</t>
  </si>
  <si>
    <t>Vallée de la Veyle</t>
  </si>
  <si>
    <t>Vals du Dauphiné</t>
  </si>
  <si>
    <t>Vercors</t>
  </si>
  <si>
    <t>Vichy Communauté et Affluents de l’Allier</t>
  </si>
  <si>
    <t>Zone à bas Potentiel</t>
  </si>
  <si>
    <t>mi-Sept -&gt; Dec 2026</t>
  </si>
  <si>
    <t>Accompagnement mi-parcours contrats MAEC 2024</t>
  </si>
  <si>
    <t>Version du 04/09/2025</t>
  </si>
  <si>
    <t>Animation PAEC à partir de 2026</t>
  </si>
  <si>
    <t>Nb accompagnement
mi-parours des contrats MAEC 2024 financés par MASA</t>
  </si>
  <si>
    <t>Plan de gestion</t>
  </si>
  <si>
    <t>oui</t>
  </si>
  <si>
    <t>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</si>
</sst>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0.00\ &quot;€&quot;;\-#,##0.00\ &quot;€&quot;"/>
    <numFmt numFmtId="44" formatCode="_-* #,##0.00\ &quot;€&quot;_-;\-* #,##0.00\ &quot;€&quot;_-;_-* &quot;-&quot;??\ &quot;€&quot;_-;_-@_-"/>
    <numFmt numFmtId="164" formatCode="\ [$€]* #,##0.00\ ;\ [$€]* \(#,##0.00\);\ [$€]* \-#\ ;@\ "/>
    <numFmt numFmtId="165" formatCode="mm/dd/yyyy"/>
    <numFmt numFmtId="166" formatCode="\ * #,##0.00&quot;    &quot;;\-* #,##0.00&quot;    &quot;;\ * \-#&quot;    &quot;;@\ "/>
    <numFmt numFmtId="167" formatCode="#,##0.00\ [$€-40C];[Red]\-#,##0.00\ [$€-40C]"/>
    <numFmt numFmtId="168" formatCode="0\ %"/>
    <numFmt numFmtId="169" formatCode="#,##0.00\ [$€-40C];\-#,##0.00\ [$€-40C]"/>
    <numFmt numFmtId="170" formatCode="#,##0.00_ ;\-#,##0.00\ "/>
    <numFmt numFmtId="171" formatCode="#,##0.00\ &quot;€&quot;"/>
    <numFmt numFmtId="172" formatCode="#,##0.00_ ;[Red]\-#,##0.00\ "/>
  </numFmts>
  <fonts count="57" x14ac:knownFonts="1">
    <font>
      <sz val="10"/>
      <name val="Arial"/>
      <family val="2"/>
    </font>
    <font>
      <sz val="11"/>
      <color indexed="8"/>
      <name val="Arial"/>
      <family val="2"/>
    </font>
    <font>
      <b/>
      <sz val="10"/>
      <name val="Arial"/>
      <family val="2"/>
    </font>
    <font>
      <sz val="8"/>
      <name val="Arial"/>
      <family val="2"/>
    </font>
    <font>
      <b/>
      <sz val="11"/>
      <name val="Arial"/>
      <family val="2"/>
    </font>
    <font>
      <b/>
      <sz val="10.5"/>
      <color indexed="9"/>
      <name val="Tahoma"/>
      <family val="2"/>
      <charset val="1"/>
    </font>
    <font>
      <b/>
      <sz val="10"/>
      <color indexed="9"/>
      <name val="Tahoma"/>
      <family val="2"/>
      <charset val="1"/>
    </font>
    <font>
      <sz val="10.5"/>
      <name val="Arial"/>
      <family val="2"/>
    </font>
    <font>
      <b/>
      <i/>
      <sz val="10.5"/>
      <name val="Arial"/>
      <family val="2"/>
    </font>
    <font>
      <sz val="9"/>
      <name val="Arial"/>
      <family val="2"/>
    </font>
    <font>
      <sz val="9"/>
      <color indexed="16"/>
      <name val="Arial"/>
      <family val="2"/>
    </font>
    <font>
      <i/>
      <sz val="10"/>
      <name val="Arial"/>
      <family val="2"/>
    </font>
    <font>
      <i/>
      <sz val="9"/>
      <name val="Arial"/>
      <family val="2"/>
    </font>
    <font>
      <b/>
      <sz val="9"/>
      <color indexed="9"/>
      <name val="Tahoma"/>
      <family val="2"/>
      <charset val="1"/>
    </font>
    <font>
      <sz val="10.5"/>
      <name val="Tahoma"/>
      <family val="2"/>
      <charset val="1"/>
    </font>
    <font>
      <sz val="10"/>
      <name val="Tahoma"/>
      <family val="2"/>
      <charset val="1"/>
    </font>
    <font>
      <sz val="11"/>
      <name val="Arial"/>
      <family val="2"/>
    </font>
    <font>
      <sz val="9"/>
      <name val="Arial"/>
      <family val="2"/>
      <charset val="1"/>
    </font>
    <font>
      <sz val="9"/>
      <name val="Tahoma"/>
      <family val="2"/>
      <charset val="1"/>
    </font>
    <font>
      <b/>
      <vertAlign val="superscript"/>
      <sz val="9"/>
      <color indexed="9"/>
      <name val="Tahoma"/>
      <family val="2"/>
      <charset val="1"/>
    </font>
    <font>
      <sz val="8"/>
      <name val="Tahoma"/>
      <family val="2"/>
      <charset val="1"/>
    </font>
    <font>
      <b/>
      <sz val="10"/>
      <color indexed="18"/>
      <name val="Arial"/>
      <family val="2"/>
    </font>
    <font>
      <b/>
      <sz val="13"/>
      <color indexed="9"/>
      <name val="Tahoma"/>
      <family val="2"/>
      <charset val="1"/>
    </font>
    <font>
      <sz val="13"/>
      <name val="Tahoma"/>
      <family val="2"/>
      <charset val="1"/>
    </font>
    <font>
      <u/>
      <sz val="9"/>
      <name val="Tahoma"/>
      <family val="2"/>
      <charset val="1"/>
    </font>
    <font>
      <u/>
      <sz val="9"/>
      <name val="Arial"/>
      <family val="2"/>
    </font>
    <font>
      <i/>
      <sz val="10.5"/>
      <name val="Tahoma"/>
      <family val="2"/>
      <charset val="1"/>
    </font>
    <font>
      <b/>
      <i/>
      <sz val="11"/>
      <name val="Arial"/>
      <family val="2"/>
    </font>
    <font>
      <u/>
      <sz val="10"/>
      <name val="Arial"/>
      <family val="2"/>
    </font>
    <font>
      <sz val="10"/>
      <name val="Arial"/>
      <family val="2"/>
    </font>
    <font>
      <i/>
      <sz val="9"/>
      <color theme="5" tint="-0.249977111117893"/>
      <name val="Arial"/>
      <family val="2"/>
    </font>
    <font>
      <b/>
      <sz val="8"/>
      <color indexed="9"/>
      <name val="Tahoma"/>
      <family val="2"/>
    </font>
    <font>
      <b/>
      <sz val="11"/>
      <color indexed="9"/>
      <name val="Arial"/>
      <family val="2"/>
    </font>
    <font>
      <sz val="10"/>
      <color rgb="FFFF0000"/>
      <name val="Arial"/>
      <family val="2"/>
    </font>
    <font>
      <i/>
      <sz val="11"/>
      <color indexed="54"/>
      <name val="Arial"/>
      <family val="2"/>
    </font>
    <font>
      <i/>
      <sz val="11"/>
      <name val="Arial"/>
      <family val="2"/>
    </font>
    <font>
      <i/>
      <sz val="11"/>
      <color theme="5" tint="-0.249977111117893"/>
      <name val="Arial"/>
      <family val="2"/>
    </font>
    <font>
      <sz val="11"/>
      <color indexed="53"/>
      <name val="Tahoma"/>
      <family val="2"/>
      <charset val="1"/>
    </font>
    <font>
      <b/>
      <sz val="11"/>
      <color indexed="60"/>
      <name val="Arial"/>
      <family val="2"/>
    </font>
    <font>
      <b/>
      <sz val="11"/>
      <color indexed="25"/>
      <name val="Arial"/>
      <family val="2"/>
    </font>
    <font>
      <i/>
      <sz val="10"/>
      <color indexed="54"/>
      <name val="Arial"/>
      <family val="2"/>
    </font>
    <font>
      <b/>
      <i/>
      <sz val="10"/>
      <color indexed="25"/>
      <name val="Arial"/>
      <family val="2"/>
    </font>
    <font>
      <sz val="11"/>
      <color indexed="18"/>
      <name val="Arial"/>
      <family val="2"/>
    </font>
    <font>
      <i/>
      <sz val="11"/>
      <color indexed="18"/>
      <name val="Arial"/>
      <family val="2"/>
    </font>
    <font>
      <b/>
      <sz val="11"/>
      <color indexed="18"/>
      <name val="Arial"/>
      <family val="2"/>
    </font>
    <font>
      <sz val="10"/>
      <color theme="0"/>
      <name val="Arial"/>
      <family val="2"/>
    </font>
    <font>
      <sz val="11"/>
      <color theme="5" tint="-0.249977111117893"/>
      <name val="Arial"/>
      <family val="2"/>
    </font>
    <font>
      <b/>
      <sz val="11"/>
      <color rgb="FFFFFF00"/>
      <name val="Arial"/>
      <family val="2"/>
    </font>
    <font>
      <b/>
      <i/>
      <sz val="10.5"/>
      <name val="Tahoma"/>
      <family val="2"/>
    </font>
    <font>
      <i/>
      <sz val="11"/>
      <color theme="1"/>
      <name val="Arial"/>
      <family val="2"/>
    </font>
    <font>
      <sz val="13"/>
      <color rgb="FFC00000"/>
      <name val="Tahoma"/>
      <family val="2"/>
      <charset val="1"/>
    </font>
    <font>
      <sz val="10"/>
      <color rgb="FFC00000"/>
      <name val="Tahoma"/>
      <family val="2"/>
      <charset val="1"/>
    </font>
    <font>
      <sz val="10"/>
      <color rgb="FFC00000"/>
      <name val="Arial"/>
      <family val="2"/>
    </font>
    <font>
      <i/>
      <sz val="10.5"/>
      <color rgb="FFC00000"/>
      <name val="Tahoma"/>
      <family val="2"/>
      <charset val="1"/>
    </font>
    <font>
      <i/>
      <sz val="10.5"/>
      <name val="Tahoma"/>
      <family val="2"/>
    </font>
    <font>
      <b/>
      <sz val="11"/>
      <color theme="1"/>
      <name val="Calibri"/>
      <family val="2"/>
      <scheme val="minor"/>
    </font>
    <font>
      <sz val="11"/>
      <color rgb="FF000000"/>
      <name val="Calibri"/>
      <family val="2"/>
      <scheme val="minor"/>
    </font>
  </fonts>
  <fills count="24">
    <fill>
      <patternFill patternType="none"/>
    </fill>
    <fill>
      <patternFill patternType="gray125"/>
    </fill>
    <fill>
      <patternFill patternType="solid">
        <fgColor indexed="23"/>
        <bgColor indexed="57"/>
      </patternFill>
    </fill>
    <fill>
      <patternFill patternType="solid">
        <fgColor indexed="22"/>
        <bgColor indexed="47"/>
      </patternFill>
    </fill>
    <fill>
      <patternFill patternType="solid">
        <fgColor indexed="9"/>
        <bgColor indexed="26"/>
      </patternFill>
    </fill>
    <fill>
      <patternFill patternType="solid">
        <fgColor indexed="47"/>
        <bgColor indexed="41"/>
      </patternFill>
    </fill>
    <fill>
      <patternFill patternType="solid">
        <fgColor theme="0" tint="-0.14999847407452621"/>
        <bgColor indexed="64"/>
      </patternFill>
    </fill>
    <fill>
      <patternFill patternType="solid">
        <fgColor theme="0" tint="-0.14999847407452621"/>
        <bgColor indexed="41"/>
      </patternFill>
    </fill>
    <fill>
      <patternFill patternType="solid">
        <fgColor theme="2" tint="-9.9978637043366805E-2"/>
        <bgColor indexed="47"/>
      </patternFill>
    </fill>
    <fill>
      <patternFill patternType="solid">
        <fgColor theme="2" tint="-9.9978637043366805E-2"/>
        <bgColor indexed="42"/>
      </patternFill>
    </fill>
    <fill>
      <patternFill patternType="solid">
        <fgColor theme="2" tint="-9.9978637043366805E-2"/>
        <bgColor indexed="64"/>
      </patternFill>
    </fill>
    <fill>
      <patternFill patternType="solid">
        <fgColor theme="0" tint="-0.14999847407452621"/>
        <bgColor indexed="47"/>
      </patternFill>
    </fill>
    <fill>
      <patternFill patternType="solid">
        <fgColor theme="0" tint="-0.14999847407452621"/>
        <bgColor indexed="27"/>
      </patternFill>
    </fill>
    <fill>
      <patternFill patternType="solid">
        <fgColor theme="0" tint="-0.14999847407452621"/>
        <bgColor indexed="26"/>
      </patternFill>
    </fill>
    <fill>
      <patternFill patternType="solid">
        <fgColor theme="0" tint="-0.14999847407452621"/>
        <bgColor indexed="46"/>
      </patternFill>
    </fill>
    <fill>
      <patternFill patternType="solid">
        <fgColor theme="7" tint="0.79998168889431442"/>
        <bgColor indexed="42"/>
      </patternFill>
    </fill>
    <fill>
      <patternFill patternType="solid">
        <fgColor rgb="FFCCCCFF"/>
        <bgColor indexed="46"/>
      </patternFill>
    </fill>
    <fill>
      <patternFill patternType="solid">
        <fgColor theme="7" tint="0.79998168889431442"/>
        <bgColor indexed="47"/>
      </patternFill>
    </fill>
    <fill>
      <patternFill patternType="solid">
        <fgColor rgb="FFFFFF00"/>
        <bgColor indexed="64"/>
      </patternFill>
    </fill>
    <fill>
      <patternFill patternType="solid">
        <fgColor rgb="FFCCCCFF"/>
        <bgColor indexed="41"/>
      </patternFill>
    </fill>
    <fill>
      <patternFill patternType="solid">
        <fgColor rgb="FFCCCCFF"/>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s>
  <borders count="22">
    <border>
      <left/>
      <right/>
      <top/>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top style="hair">
        <color indexed="8"/>
      </top>
      <bottom style="hair">
        <color indexed="8"/>
      </bottom>
      <diagonal/>
    </border>
    <border>
      <left style="hair">
        <color indexed="8"/>
      </left>
      <right/>
      <top/>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thin">
        <color indexed="64"/>
      </left>
      <right style="thin">
        <color indexed="64"/>
      </right>
      <top style="thin">
        <color indexed="64"/>
      </top>
      <bottom style="thin">
        <color indexed="64"/>
      </bottom>
      <diagonal/>
    </border>
    <border>
      <left style="hair">
        <color indexed="8"/>
      </left>
      <right/>
      <top/>
      <bottom style="hair">
        <color indexed="8"/>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right style="hair">
        <color indexed="8"/>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8"/>
      </right>
      <top/>
      <bottom style="hair">
        <color indexed="8"/>
      </bottom>
      <diagonal/>
    </border>
    <border>
      <left/>
      <right style="thin">
        <color indexed="64"/>
      </right>
      <top style="hair">
        <color indexed="8"/>
      </top>
      <bottom/>
      <diagonal/>
    </border>
    <border>
      <left/>
      <right style="thin">
        <color indexed="64"/>
      </right>
      <top/>
      <bottom/>
      <diagonal/>
    </border>
    <border>
      <left style="thin">
        <color indexed="64"/>
      </left>
      <right style="thin">
        <color indexed="64"/>
      </right>
      <top style="thin">
        <color indexed="64"/>
      </top>
      <bottom/>
      <diagonal/>
    </border>
    <border>
      <left style="hair">
        <color indexed="8"/>
      </left>
      <right style="thin">
        <color indexed="64"/>
      </right>
      <top style="hair">
        <color indexed="8"/>
      </top>
      <bottom style="hair">
        <color indexed="8"/>
      </bottom>
      <diagonal/>
    </border>
  </borders>
  <cellStyleXfs count="18">
    <xf numFmtId="0" fontId="0" fillId="0" borderId="0"/>
    <xf numFmtId="168" fontId="29" fillId="0" borderId="0" applyFill="0" applyBorder="0" applyAlignment="0" applyProtection="0"/>
    <xf numFmtId="0" fontId="29" fillId="0" borderId="0" applyNumberFormat="0" applyFill="0" applyBorder="0" applyProtection="0">
      <alignment horizontal="left"/>
    </xf>
    <xf numFmtId="0" fontId="29" fillId="0" borderId="0" applyNumberFormat="0" applyFill="0" applyBorder="0" applyAlignment="0" applyProtection="0"/>
    <xf numFmtId="0" fontId="29" fillId="0" borderId="0" applyNumberFormat="0" applyFill="0" applyBorder="0" applyAlignment="0" applyProtection="0"/>
    <xf numFmtId="164" fontId="29" fillId="0" borderId="0" applyFill="0" applyBorder="0" applyAlignment="0" applyProtection="0"/>
    <xf numFmtId="0" fontId="29" fillId="0" borderId="0"/>
    <xf numFmtId="0" fontId="1" fillId="0" borderId="0"/>
    <xf numFmtId="0" fontId="2" fillId="0" borderId="0" applyNumberFormat="0" applyFill="0" applyBorder="0" applyAlignment="0" applyProtection="0"/>
    <xf numFmtId="0" fontId="29" fillId="0" borderId="0" applyNumberFormat="0" applyFill="0" applyBorder="0" applyProtection="0">
      <alignment horizontal="left"/>
    </xf>
    <xf numFmtId="0" fontId="29" fillId="0" borderId="0" applyNumberFormat="0" applyFill="0" applyBorder="0" applyAlignment="0" applyProtection="0"/>
    <xf numFmtId="0" fontId="29"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9" fillId="0" borderId="0" applyNumberFormat="0" applyFill="0" applyBorder="0" applyAlignment="0" applyProtection="0"/>
    <xf numFmtId="0" fontId="2" fillId="0" borderId="0" applyNumberFormat="0" applyFill="0" applyBorder="0" applyProtection="0">
      <alignment horizontal="left"/>
    </xf>
    <xf numFmtId="0" fontId="29" fillId="0" borderId="0" applyNumberFormat="0" applyFill="0" applyBorder="0" applyAlignment="0" applyProtection="0"/>
    <xf numFmtId="44" fontId="29" fillId="0" borderId="0" applyFont="0" applyFill="0" applyBorder="0" applyAlignment="0" applyProtection="0"/>
  </cellStyleXfs>
  <cellXfs count="258">
    <xf numFmtId="0" fontId="0" fillId="0" borderId="0" xfId="0"/>
    <xf numFmtId="0" fontId="0" fillId="0" borderId="0" xfId="0" applyFill="1"/>
    <xf numFmtId="0" fontId="4" fillId="0" borderId="0" xfId="0" applyFont="1"/>
    <xf numFmtId="49" fontId="0" fillId="0" borderId="0" xfId="0" applyNumberFormat="1"/>
    <xf numFmtId="165" fontId="0" fillId="0" borderId="0" xfId="0" applyNumberFormat="1"/>
    <xf numFmtId="166" fontId="0" fillId="0" borderId="0" xfId="0" applyNumberFormat="1"/>
    <xf numFmtId="49" fontId="5" fillId="0" borderId="0" xfId="0" applyNumberFormat="1" applyFont="1" applyFill="1" applyBorder="1" applyAlignment="1">
      <alignment horizontal="center" vertical="center" wrapText="1"/>
    </xf>
    <xf numFmtId="165" fontId="0" fillId="0" borderId="0" xfId="0" applyNumberFormat="1" applyFont="1" applyFill="1" applyBorder="1" applyAlignment="1">
      <alignment vertical="top" wrapText="1"/>
    </xf>
    <xf numFmtId="49" fontId="0" fillId="0" borderId="0" xfId="0" applyNumberFormat="1" applyFont="1" applyFill="1" applyBorder="1" applyAlignment="1">
      <alignment vertical="top" wrapText="1"/>
    </xf>
    <xf numFmtId="49" fontId="6" fillId="0" borderId="0" xfId="0" applyNumberFormat="1" applyFont="1" applyFill="1" applyBorder="1" applyAlignment="1">
      <alignment horizontal="center" vertical="center" wrapText="1"/>
    </xf>
    <xf numFmtId="49" fontId="0" fillId="0" borderId="0" xfId="0" applyNumberFormat="1" applyAlignment="1">
      <alignment horizontal="left"/>
    </xf>
    <xf numFmtId="165" fontId="8" fillId="0" borderId="1" xfId="0" applyNumberFormat="1" applyFont="1" applyFill="1" applyBorder="1" applyAlignment="1">
      <alignment horizontal="left" vertical="top" wrapText="1"/>
    </xf>
    <xf numFmtId="0" fontId="3" fillId="0" borderId="0" xfId="0" applyFont="1" applyAlignment="1">
      <alignment vertical="top" wrapText="1"/>
    </xf>
    <xf numFmtId="0" fontId="10" fillId="0" borderId="0" xfId="0" applyFont="1" applyAlignment="1">
      <alignment horizontal="center"/>
    </xf>
    <xf numFmtId="49" fontId="11" fillId="0" borderId="0" xfId="0" applyNumberFormat="1" applyFont="1" applyBorder="1" applyAlignment="1">
      <alignment horizontal="center" vertical="center" wrapText="1"/>
    </xf>
    <xf numFmtId="0" fontId="0" fillId="0" borderId="0" xfId="0" applyBorder="1"/>
    <xf numFmtId="0" fontId="7" fillId="0" borderId="0" xfId="0" applyFont="1"/>
    <xf numFmtId="0" fontId="7" fillId="0" borderId="0" xfId="0" applyFont="1" applyAlignment="1"/>
    <xf numFmtId="0" fontId="7" fillId="0" borderId="1" xfId="0" applyFont="1" applyFill="1" applyBorder="1" applyAlignment="1">
      <alignment wrapText="1"/>
    </xf>
    <xf numFmtId="0" fontId="0" fillId="0" borderId="0" xfId="0" applyFont="1"/>
    <xf numFmtId="0" fontId="15" fillId="0" borderId="0" xfId="0" applyFont="1"/>
    <xf numFmtId="0" fontId="14" fillId="0" borderId="0" xfId="0" applyFont="1"/>
    <xf numFmtId="0" fontId="14" fillId="0" borderId="0" xfId="0" applyFont="1" applyFill="1" applyBorder="1" applyAlignment="1">
      <alignment horizontal="center" vertical="center" wrapText="1"/>
    </xf>
    <xf numFmtId="0" fontId="17" fillId="0" borderId="0" xfId="0" applyFont="1"/>
    <xf numFmtId="0" fontId="18" fillId="0" borderId="0" xfId="0" applyNumberFormat="1" applyFont="1" applyAlignment="1">
      <alignment horizontal="center" vertical="center" wrapText="1"/>
    </xf>
    <xf numFmtId="0" fontId="13" fillId="2" borderId="1" xfId="0" applyNumberFormat="1"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0" fillId="0" borderId="1" xfId="0" applyFont="1" applyBorder="1"/>
    <xf numFmtId="0" fontId="0" fillId="0" borderId="0" xfId="0" applyFont="1" applyAlignment="1">
      <alignment vertical="top" wrapText="1"/>
    </xf>
    <xf numFmtId="0" fontId="14" fillId="0" borderId="0" xfId="0" applyFont="1" applyFill="1"/>
    <xf numFmtId="167" fontId="14" fillId="0" borderId="0" xfId="0" applyNumberFormat="1" applyFont="1"/>
    <xf numFmtId="0" fontId="21" fillId="4" borderId="0" xfId="0" applyFont="1" applyFill="1" applyBorder="1" applyAlignment="1">
      <alignment horizontal="center"/>
    </xf>
    <xf numFmtId="0" fontId="23" fillId="0" borderId="0" xfId="0" applyFont="1"/>
    <xf numFmtId="0" fontId="16" fillId="0" borderId="0" xfId="0" applyFont="1" applyAlignment="1">
      <alignment vertical="center"/>
    </xf>
    <xf numFmtId="0" fontId="16" fillId="0" borderId="0" xfId="0" applyFont="1" applyBorder="1" applyAlignment="1">
      <alignment horizontal="center" vertical="center"/>
    </xf>
    <xf numFmtId="0" fontId="24" fillId="0" borderId="0" xfId="0" applyFont="1" applyAlignment="1">
      <alignment vertical="center"/>
    </xf>
    <xf numFmtId="0" fontId="25" fillId="0" borderId="0" xfId="0" applyFont="1" applyAlignment="1">
      <alignment vertical="center"/>
    </xf>
    <xf numFmtId="0" fontId="14" fillId="0" borderId="0" xfId="0" applyFont="1" applyAlignment="1">
      <alignment vertical="center"/>
    </xf>
    <xf numFmtId="0" fontId="15" fillId="0" borderId="1" xfId="0" applyFont="1" applyBorder="1"/>
    <xf numFmtId="49" fontId="20" fillId="0" borderId="0" xfId="0" applyNumberFormat="1" applyFont="1"/>
    <xf numFmtId="0" fontId="30" fillId="0" borderId="0" xfId="0" applyFont="1" applyAlignment="1">
      <alignment horizontal="center"/>
    </xf>
    <xf numFmtId="171" fontId="30" fillId="0" borderId="0" xfId="0" applyNumberFormat="1" applyFont="1" applyAlignment="1">
      <alignment horizontal="center"/>
    </xf>
    <xf numFmtId="167" fontId="30" fillId="0" borderId="0" xfId="0" applyNumberFormat="1" applyFont="1" applyAlignment="1">
      <alignment horizontal="center"/>
    </xf>
    <xf numFmtId="0" fontId="14" fillId="0" borderId="0" xfId="0" applyFont="1" applyFill="1" applyBorder="1" applyAlignment="1">
      <alignment vertical="center" wrapText="1"/>
    </xf>
    <xf numFmtId="171" fontId="14" fillId="6" borderId="0" xfId="0" applyNumberFormat="1" applyFont="1" applyFill="1" applyBorder="1" applyAlignment="1">
      <alignment vertical="center" wrapText="1"/>
    </xf>
    <xf numFmtId="0" fontId="15" fillId="7" borderId="0" xfId="0" applyFont="1" applyFill="1" applyBorder="1" applyAlignment="1">
      <alignment vertical="center"/>
    </xf>
    <xf numFmtId="0" fontId="0" fillId="0" borderId="0" xfId="0" applyNumberFormat="1"/>
    <xf numFmtId="0" fontId="0" fillId="0" borderId="0" xfId="0" pivotButton="1"/>
    <xf numFmtId="0" fontId="0" fillId="0" borderId="0" xfId="0" applyAlignment="1">
      <alignment horizontal="left"/>
    </xf>
    <xf numFmtId="14" fontId="0" fillId="0" borderId="0" xfId="0" applyNumberFormat="1"/>
    <xf numFmtId="0" fontId="0" fillId="0" borderId="0" xfId="0" applyAlignment="1">
      <alignment wrapText="1"/>
    </xf>
    <xf numFmtId="49" fontId="12" fillId="0" borderId="0" xfId="0" applyNumberFormat="1" applyFont="1" applyBorder="1" applyAlignment="1">
      <alignment vertical="center" wrapText="1"/>
    </xf>
    <xf numFmtId="0" fontId="9" fillId="0" borderId="0" xfId="0" applyFont="1"/>
    <xf numFmtId="0" fontId="32" fillId="2" borderId="1" xfId="0" applyNumberFormat="1" applyFont="1" applyFill="1" applyBorder="1" applyAlignment="1">
      <alignment horizontal="center" vertical="center" wrapText="1"/>
    </xf>
    <xf numFmtId="0" fontId="32" fillId="2" borderId="1" xfId="0" applyNumberFormat="1" applyFont="1" applyFill="1" applyBorder="1" applyAlignment="1">
      <alignment horizontal="center" vertical="top" wrapText="1"/>
    </xf>
    <xf numFmtId="0" fontId="16" fillId="0" borderId="0" xfId="0" applyFont="1" applyFill="1" applyBorder="1" applyAlignment="1">
      <alignment horizontal="center" vertical="center" wrapText="1"/>
    </xf>
    <xf numFmtId="0" fontId="16" fillId="0" borderId="0" xfId="0" applyFont="1"/>
    <xf numFmtId="0" fontId="16" fillId="0" borderId="0" xfId="0" applyFont="1" applyFill="1" applyBorder="1" applyAlignment="1">
      <alignment horizontal="left" vertical="center" wrapText="1"/>
    </xf>
    <xf numFmtId="0" fontId="32" fillId="2" borderId="3" xfId="0" applyFont="1" applyFill="1" applyBorder="1" applyAlignment="1">
      <alignment vertical="center"/>
    </xf>
    <xf numFmtId="0" fontId="16" fillId="0" borderId="0" xfId="0" applyFont="1" applyFill="1"/>
    <xf numFmtId="0" fontId="16" fillId="3" borderId="3" xfId="0" applyFont="1" applyFill="1" applyBorder="1" applyAlignment="1">
      <alignment horizontal="left" vertical="center" wrapText="1"/>
    </xf>
    <xf numFmtId="166" fontId="16" fillId="0" borderId="0" xfId="0" applyNumberFormat="1" applyFont="1"/>
    <xf numFmtId="171" fontId="36" fillId="0" borderId="0" xfId="0" applyNumberFormat="1" applyFont="1" applyAlignment="1">
      <alignment horizontal="center"/>
    </xf>
    <xf numFmtId="0" fontId="34" fillId="0" borderId="0" xfId="0" applyFont="1" applyBorder="1" applyAlignment="1">
      <alignment horizontal="center" vertical="center" wrapText="1"/>
    </xf>
    <xf numFmtId="0" fontId="16" fillId="5" borderId="1" xfId="0" applyFont="1" applyFill="1" applyBorder="1" applyAlignment="1">
      <alignment horizontal="right" vertical="center"/>
    </xf>
    <xf numFmtId="0" fontId="16" fillId="0" borderId="2" xfId="0" applyFont="1" applyFill="1" applyBorder="1" applyAlignment="1">
      <alignment vertical="top" wrapText="1"/>
    </xf>
    <xf numFmtId="0" fontId="16" fillId="0" borderId="0" xfId="0" applyFont="1" applyFill="1" applyBorder="1"/>
    <xf numFmtId="0" fontId="16" fillId="3" borderId="1" xfId="0" applyFont="1" applyFill="1" applyBorder="1" applyAlignment="1">
      <alignment vertical="top" wrapText="1"/>
    </xf>
    <xf numFmtId="0" fontId="16" fillId="8" borderId="1" xfId="0" applyFont="1" applyFill="1" applyBorder="1" applyAlignment="1">
      <alignment vertical="top" wrapText="1"/>
    </xf>
    <xf numFmtId="0" fontId="16" fillId="3" borderId="3" xfId="0" applyFont="1" applyFill="1" applyBorder="1"/>
    <xf numFmtId="0" fontId="16" fillId="9" borderId="1" xfId="0" applyFont="1" applyFill="1" applyBorder="1" applyAlignment="1">
      <alignment vertical="top" wrapText="1"/>
    </xf>
    <xf numFmtId="0" fontId="16" fillId="0" borderId="0" xfId="0" applyFont="1" applyAlignment="1">
      <alignment horizontal="right" vertical="center"/>
    </xf>
    <xf numFmtId="0" fontId="0" fillId="0" borderId="1" xfId="0" applyFont="1" applyFill="1" applyBorder="1" applyAlignment="1">
      <alignment wrapText="1"/>
    </xf>
    <xf numFmtId="0" fontId="0" fillId="0" borderId="3" xfId="0" applyFont="1" applyFill="1" applyBorder="1" applyAlignment="1">
      <alignment wrapText="1"/>
    </xf>
    <xf numFmtId="166" fontId="0" fillId="0" borderId="0" xfId="0" applyNumberFormat="1" applyFont="1"/>
    <xf numFmtId="0" fontId="33" fillId="0" borderId="0" xfId="0" applyFont="1"/>
    <xf numFmtId="0" fontId="0" fillId="0" borderId="0" xfId="0" applyFont="1" applyAlignment="1">
      <alignment vertical="center"/>
    </xf>
    <xf numFmtId="0" fontId="28" fillId="0" borderId="0" xfId="0" applyFont="1" applyAlignment="1">
      <alignment vertical="center"/>
    </xf>
    <xf numFmtId="0" fontId="0" fillId="5" borderId="0" xfId="0" applyFont="1" applyFill="1" applyAlignment="1">
      <alignment horizontal="center" vertical="center"/>
    </xf>
    <xf numFmtId="14" fontId="40" fillId="0" borderId="0" xfId="0" applyNumberFormat="1" applyFont="1" applyBorder="1" applyAlignment="1">
      <alignment horizontal="center" vertical="center" wrapText="1"/>
    </xf>
    <xf numFmtId="0" fontId="5" fillId="2" borderId="10" xfId="0" applyFont="1" applyFill="1" applyBorder="1" applyAlignment="1">
      <alignment horizontal="center" vertical="top" wrapText="1"/>
    </xf>
    <xf numFmtId="0" fontId="32" fillId="2" borderId="12" xfId="0" applyNumberFormat="1" applyFont="1" applyFill="1" applyBorder="1" applyAlignment="1">
      <alignment horizontal="center" vertical="center" wrapText="1"/>
    </xf>
    <xf numFmtId="0" fontId="32" fillId="2" borderId="10" xfId="0" applyFont="1" applyFill="1" applyBorder="1" applyAlignment="1">
      <alignment horizontal="center" vertical="top" wrapText="1"/>
    </xf>
    <xf numFmtId="0" fontId="5" fillId="2" borderId="10" xfId="0" applyNumberFormat="1" applyFont="1" applyFill="1" applyBorder="1" applyAlignment="1">
      <alignment horizontal="center" vertical="center" wrapText="1"/>
    </xf>
    <xf numFmtId="44" fontId="45" fillId="0" borderId="0" xfId="17" applyFont="1"/>
    <xf numFmtId="172" fontId="46" fillId="0" borderId="0" xfId="0" applyNumberFormat="1" applyFont="1" applyAlignment="1">
      <alignment horizontal="center"/>
    </xf>
    <xf numFmtId="0" fontId="32" fillId="2" borderId="4" xfId="0" applyFont="1" applyFill="1" applyBorder="1" applyAlignment="1">
      <alignment horizontal="left" vertical="center"/>
    </xf>
    <xf numFmtId="0" fontId="32" fillId="2" borderId="0" xfId="0" applyFont="1" applyFill="1" applyBorder="1" applyAlignment="1">
      <alignment horizontal="left" vertical="center"/>
    </xf>
    <xf numFmtId="0" fontId="32" fillId="2" borderId="14" xfId="0" applyFont="1" applyFill="1" applyBorder="1" applyAlignment="1">
      <alignment horizontal="left" vertical="center"/>
    </xf>
    <xf numFmtId="170" fontId="0" fillId="6" borderId="1" xfId="0" applyNumberFormat="1" applyFont="1" applyFill="1" applyBorder="1" applyAlignment="1" applyProtection="1">
      <alignment horizontal="center"/>
    </xf>
    <xf numFmtId="7" fontId="0" fillId="11" borderId="1" xfId="0" applyNumberFormat="1" applyFont="1" applyFill="1" applyBorder="1"/>
    <xf numFmtId="171" fontId="0" fillId="6" borderId="0" xfId="0" applyNumberFormat="1" applyFont="1" applyFill="1"/>
    <xf numFmtId="166" fontId="16" fillId="11" borderId="1" xfId="0" applyNumberFormat="1" applyFont="1" applyFill="1" applyBorder="1" applyAlignment="1"/>
    <xf numFmtId="7" fontId="16" fillId="11" borderId="1" xfId="0" applyNumberFormat="1" applyFont="1" applyFill="1" applyBorder="1" applyAlignment="1">
      <alignment horizontal="right"/>
    </xf>
    <xf numFmtId="169" fontId="16" fillId="11" borderId="1" xfId="0" applyNumberFormat="1" applyFont="1" applyFill="1" applyBorder="1" applyAlignment="1">
      <alignment horizontal="right"/>
    </xf>
    <xf numFmtId="171" fontId="16" fillId="11" borderId="1" xfId="0" applyNumberFormat="1" applyFont="1" applyFill="1" applyBorder="1" applyAlignment="1">
      <alignment horizontal="right"/>
    </xf>
    <xf numFmtId="170" fontId="16" fillId="11" borderId="1" xfId="17" applyNumberFormat="1" applyFont="1" applyFill="1" applyBorder="1"/>
    <xf numFmtId="167" fontId="16" fillId="6" borderId="10" xfId="0" applyNumberFormat="1" applyFont="1" applyFill="1" applyBorder="1" applyAlignment="1"/>
    <xf numFmtId="167" fontId="4" fillId="12" borderId="10" xfId="0" applyNumberFormat="1" applyFont="1" applyFill="1" applyBorder="1" applyAlignment="1"/>
    <xf numFmtId="167" fontId="16" fillId="12" borderId="10" xfId="0" applyNumberFormat="1" applyFont="1" applyFill="1" applyBorder="1" applyAlignment="1"/>
    <xf numFmtId="167" fontId="16" fillId="13" borderId="10" xfId="0" applyNumberFormat="1" applyFont="1" applyFill="1" applyBorder="1" applyAlignment="1">
      <alignment horizontal="right"/>
    </xf>
    <xf numFmtId="167" fontId="42" fillId="13" borderId="10" xfId="0" applyNumberFormat="1" applyFont="1" applyFill="1" applyBorder="1" applyAlignment="1">
      <alignment horizontal="right"/>
    </xf>
    <xf numFmtId="167" fontId="42" fillId="7" borderId="10" xfId="0" applyNumberFormat="1" applyFont="1" applyFill="1" applyBorder="1" applyAlignment="1">
      <alignment horizontal="right"/>
    </xf>
    <xf numFmtId="9" fontId="0" fillId="6" borderId="10" xfId="0" applyNumberFormat="1" applyFill="1" applyBorder="1"/>
    <xf numFmtId="0" fontId="18" fillId="0" borderId="0" xfId="0" applyFont="1" applyBorder="1" applyAlignment="1">
      <alignment wrapText="1"/>
    </xf>
    <xf numFmtId="0" fontId="16" fillId="14" borderId="1" xfId="0" applyFont="1" applyFill="1" applyBorder="1" applyAlignment="1">
      <alignment horizontal="right" vertical="center" wrapText="1"/>
    </xf>
    <xf numFmtId="0" fontId="32" fillId="2" borderId="12" xfId="0" applyNumberFormat="1" applyFont="1" applyFill="1" applyBorder="1" applyAlignment="1">
      <alignment horizontal="center" vertical="center" wrapText="1"/>
    </xf>
    <xf numFmtId="167" fontId="4" fillId="6" borderId="10" xfId="0" applyNumberFormat="1" applyFont="1" applyFill="1" applyBorder="1" applyAlignment="1"/>
    <xf numFmtId="0" fontId="26" fillId="0" borderId="0" xfId="0" applyFont="1" applyBorder="1" applyAlignment="1">
      <alignment horizontal="left" vertical="center" wrapText="1"/>
    </xf>
    <xf numFmtId="167" fontId="42" fillId="7" borderId="20" xfId="0" applyNumberFormat="1" applyFont="1" applyFill="1" applyBorder="1" applyAlignment="1">
      <alignment vertical="center"/>
    </xf>
    <xf numFmtId="0" fontId="37" fillId="4" borderId="0" xfId="0" applyFont="1" applyFill="1" applyAlignment="1">
      <alignment horizontal="left" vertical="center" wrapText="1"/>
    </xf>
    <xf numFmtId="0" fontId="16" fillId="0" borderId="0" xfId="0" applyFont="1" applyBorder="1"/>
    <xf numFmtId="0" fontId="16" fillId="6" borderId="0" xfId="0" applyFont="1" applyFill="1" applyBorder="1"/>
    <xf numFmtId="0" fontId="16" fillId="3" borderId="0" xfId="0" applyFont="1" applyFill="1" applyBorder="1" applyAlignment="1">
      <alignment horizontal="center" vertical="center" wrapText="1"/>
    </xf>
    <xf numFmtId="0" fontId="16" fillId="10" borderId="0" xfId="0" applyFont="1" applyFill="1" applyBorder="1" applyAlignment="1">
      <alignment horizontal="center" vertical="center" wrapText="1"/>
    </xf>
    <xf numFmtId="0" fontId="16" fillId="3" borderId="10" xfId="0" applyFont="1" applyFill="1" applyBorder="1"/>
    <xf numFmtId="0" fontId="16" fillId="0" borderId="0" xfId="0" applyFont="1" applyAlignment="1">
      <alignment vertical="top"/>
    </xf>
    <xf numFmtId="167" fontId="4" fillId="12" borderId="10" xfId="0" applyNumberFormat="1" applyFont="1" applyFill="1" applyBorder="1" applyAlignment="1">
      <alignment horizontal="right" vertical="center"/>
    </xf>
    <xf numFmtId="0" fontId="15" fillId="0" borderId="0" xfId="0" applyFont="1" applyFill="1" applyBorder="1" applyAlignment="1">
      <alignment vertical="center"/>
    </xf>
    <xf numFmtId="171" fontId="14" fillId="0" borderId="0" xfId="0" applyNumberFormat="1" applyFont="1" applyFill="1" applyBorder="1" applyAlignment="1">
      <alignment vertical="center" wrapText="1"/>
    </xf>
    <xf numFmtId="10" fontId="14" fillId="0" borderId="0" xfId="0" applyNumberFormat="1" applyFont="1" applyFill="1" applyBorder="1" applyAlignment="1">
      <alignment vertical="center" wrapText="1"/>
    </xf>
    <xf numFmtId="167" fontId="14" fillId="6" borderId="10" xfId="0" applyNumberFormat="1" applyFont="1" applyFill="1" applyBorder="1"/>
    <xf numFmtId="0" fontId="16" fillId="15" borderId="1" xfId="0" applyFont="1" applyFill="1" applyBorder="1" applyAlignment="1">
      <alignment vertical="top" wrapText="1"/>
    </xf>
    <xf numFmtId="165" fontId="16" fillId="16" borderId="21" xfId="0" applyNumberFormat="1" applyFont="1" applyFill="1" applyBorder="1"/>
    <xf numFmtId="0" fontId="37" fillId="0" borderId="0" xfId="0" applyFont="1" applyFill="1" applyAlignment="1">
      <alignment vertical="top" wrapText="1"/>
    </xf>
    <xf numFmtId="0" fontId="16" fillId="17" borderId="21" xfId="0" applyFont="1" applyFill="1" applyBorder="1"/>
    <xf numFmtId="0" fontId="0" fillId="18" borderId="0" xfId="0" applyFill="1"/>
    <xf numFmtId="0" fontId="0" fillId="19" borderId="1" xfId="0" applyFont="1" applyFill="1" applyBorder="1" applyAlignment="1">
      <alignment horizontal="left" vertical="center" wrapText="1"/>
    </xf>
    <xf numFmtId="0" fontId="0" fillId="20" borderId="1" xfId="0" applyFont="1" applyFill="1" applyBorder="1"/>
    <xf numFmtId="0" fontId="0" fillId="20" borderId="1" xfId="0" applyFont="1" applyFill="1" applyBorder="1" applyAlignment="1">
      <alignment horizontal="center"/>
    </xf>
    <xf numFmtId="0" fontId="0" fillId="21" borderId="1" xfId="0" applyFont="1" applyFill="1" applyBorder="1"/>
    <xf numFmtId="166" fontId="0" fillId="21" borderId="1" xfId="1" applyNumberFormat="1" applyFont="1" applyFill="1" applyBorder="1" applyAlignment="1" applyProtection="1"/>
    <xf numFmtId="171" fontId="0" fillId="21" borderId="1" xfId="0" applyNumberFormat="1" applyFont="1" applyFill="1" applyBorder="1"/>
    <xf numFmtId="1" fontId="0" fillId="21" borderId="1" xfId="0" applyNumberFormat="1" applyFont="1" applyFill="1" applyBorder="1" applyAlignment="1">
      <alignment horizontal="center"/>
    </xf>
    <xf numFmtId="0" fontId="16" fillId="16" borderId="1" xfId="0" applyFont="1" applyFill="1" applyBorder="1" applyAlignment="1">
      <alignment horizontal="right" vertical="center" wrapText="1"/>
    </xf>
    <xf numFmtId="0" fontId="16" fillId="0" borderId="1" xfId="0" applyFont="1" applyFill="1" applyBorder="1" applyAlignment="1">
      <alignment horizontal="right" vertical="center"/>
    </xf>
    <xf numFmtId="49" fontId="16" fillId="21" borderId="1" xfId="0" applyNumberFormat="1" applyFont="1" applyFill="1" applyBorder="1"/>
    <xf numFmtId="1" fontId="16" fillId="21" borderId="1" xfId="0" applyNumberFormat="1" applyFont="1" applyFill="1" applyBorder="1" applyAlignment="1">
      <alignment horizontal="center"/>
    </xf>
    <xf numFmtId="170" fontId="16" fillId="21" borderId="1" xfId="17" applyNumberFormat="1" applyFont="1" applyFill="1" applyBorder="1" applyAlignment="1"/>
    <xf numFmtId="0" fontId="49" fillId="6" borderId="0" xfId="0" applyFont="1" applyFill="1" applyAlignment="1">
      <alignment horizontal="center"/>
    </xf>
    <xf numFmtId="172" fontId="49" fillId="6" borderId="0" xfId="0" applyNumberFormat="1" applyFont="1" applyFill="1" applyAlignment="1">
      <alignment horizontal="center"/>
    </xf>
    <xf numFmtId="166" fontId="49" fillId="6" borderId="0" xfId="0" applyNumberFormat="1" applyFont="1" applyFill="1" applyAlignment="1">
      <alignment horizontal="right"/>
    </xf>
    <xf numFmtId="1" fontId="49" fillId="6" borderId="0" xfId="0" applyNumberFormat="1" applyFont="1" applyFill="1"/>
    <xf numFmtId="7" fontId="49" fillId="6" borderId="0" xfId="0" applyNumberFormat="1" applyFont="1" applyFill="1"/>
    <xf numFmtId="0" fontId="2" fillId="6" borderId="1" xfId="0" applyFont="1" applyFill="1" applyBorder="1" applyAlignment="1">
      <alignment horizontal="center" vertical="center"/>
    </xf>
    <xf numFmtId="14" fontId="0" fillId="21" borderId="1" xfId="0" applyNumberFormat="1" applyFont="1" applyFill="1" applyBorder="1" applyAlignment="1">
      <alignment horizontal="left" vertical="center" wrapText="1"/>
    </xf>
    <xf numFmtId="0" fontId="0" fillId="21" borderId="1" xfId="0" applyNumberFormat="1" applyFont="1" applyFill="1" applyBorder="1" applyAlignment="1">
      <alignment horizontal="left" vertical="center" wrapText="1"/>
    </xf>
    <xf numFmtId="0" fontId="2" fillId="6" borderId="3" xfId="0" applyFont="1" applyFill="1" applyBorder="1" applyAlignment="1">
      <alignment vertical="center"/>
    </xf>
    <xf numFmtId="167" fontId="4" fillId="21" borderId="10" xfId="0" applyNumberFormat="1" applyFont="1" applyFill="1" applyBorder="1" applyAlignment="1"/>
    <xf numFmtId="10" fontId="14" fillId="21" borderId="10" xfId="0" applyNumberFormat="1" applyFont="1" applyFill="1" applyBorder="1" applyAlignment="1">
      <alignment vertical="center" wrapText="1"/>
    </xf>
    <xf numFmtId="9" fontId="2" fillId="21" borderId="10" xfId="0" applyNumberFormat="1" applyFont="1" applyFill="1" applyBorder="1"/>
    <xf numFmtId="9" fontId="0" fillId="21" borderId="10" xfId="0" applyNumberFormat="1" applyFill="1" applyBorder="1"/>
    <xf numFmtId="0" fontId="27" fillId="0" borderId="10"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15" borderId="10" xfId="0" applyFont="1" applyFill="1" applyBorder="1" applyAlignment="1">
      <alignment vertical="top" wrapText="1"/>
    </xf>
    <xf numFmtId="0" fontId="50" fillId="0" borderId="0" xfId="0" applyFont="1"/>
    <xf numFmtId="0" fontId="51" fillId="0" borderId="0" xfId="0" applyFont="1"/>
    <xf numFmtId="0" fontId="52" fillId="0" borderId="0" xfId="0" applyFont="1"/>
    <xf numFmtId="0" fontId="53" fillId="0" borderId="0" xfId="0" applyFont="1" applyBorder="1" applyAlignment="1">
      <alignment horizontal="left" vertical="center" wrapText="1"/>
    </xf>
    <xf numFmtId="0" fontId="0" fillId="21" borderId="1" xfId="0" applyFont="1" applyFill="1" applyBorder="1" applyAlignment="1">
      <alignment horizontal="left" vertical="center" wrapText="1"/>
    </xf>
    <xf numFmtId="0" fontId="2" fillId="22" borderId="1" xfId="0" applyFont="1" applyFill="1" applyBorder="1" applyAlignment="1">
      <alignment horizontal="center" vertical="center"/>
    </xf>
    <xf numFmtId="0" fontId="2" fillId="22" borderId="1" xfId="0" applyFont="1" applyFill="1" applyBorder="1" applyAlignment="1">
      <alignment vertical="center"/>
    </xf>
    <xf numFmtId="0" fontId="0" fillId="21" borderId="0" xfId="0" applyFill="1"/>
    <xf numFmtId="0" fontId="33" fillId="0" borderId="1" xfId="0" applyFont="1" applyBorder="1"/>
    <xf numFmtId="0" fontId="16" fillId="10" borderId="0" xfId="0" applyFont="1" applyFill="1" applyAlignment="1">
      <alignment horizontal="center" vertical="center" wrapText="1"/>
    </xf>
    <xf numFmtId="0" fontId="0" fillId="21" borderId="10" xfId="0" applyFill="1" applyBorder="1"/>
    <xf numFmtId="0" fontId="55" fillId="23" borderId="0" xfId="0" applyFont="1" applyFill="1"/>
    <xf numFmtId="0" fontId="56" fillId="0" borderId="0" xfId="0" applyFont="1" applyAlignment="1">
      <alignment horizontal="justify" vertical="center" readingOrder="1"/>
    </xf>
    <xf numFmtId="0" fontId="37" fillId="4" borderId="0" xfId="0" applyFont="1" applyFill="1" applyAlignment="1">
      <alignment horizontal="left" vertical="center" wrapText="1"/>
    </xf>
    <xf numFmtId="0" fontId="32" fillId="2" borderId="1" xfId="0" applyFont="1" applyFill="1" applyBorder="1" applyAlignment="1">
      <alignment wrapText="1"/>
    </xf>
    <xf numFmtId="0" fontId="32" fillId="2" borderId="0" xfId="0" applyFont="1" applyFill="1" applyBorder="1" applyAlignment="1">
      <alignment wrapText="1"/>
    </xf>
    <xf numFmtId="0" fontId="16" fillId="15" borderId="1" xfId="0" applyFont="1" applyFill="1" applyBorder="1" applyAlignment="1">
      <alignment horizontal="center" vertical="center" wrapText="1"/>
    </xf>
    <xf numFmtId="165" fontId="16" fillId="11" borderId="1" xfId="0" applyNumberFormat="1" applyFont="1" applyFill="1" applyBorder="1" applyAlignment="1">
      <alignment horizontal="center" vertical="center" wrapText="1"/>
    </xf>
    <xf numFmtId="0" fontId="16" fillId="16" borderId="1" xfId="0" applyFont="1" applyFill="1" applyBorder="1" applyAlignment="1">
      <alignment horizontal="center" vertical="center"/>
    </xf>
    <xf numFmtId="0" fontId="35" fillId="0" borderId="4" xfId="0" applyFont="1" applyBorder="1" applyAlignment="1">
      <alignment horizontal="left" vertical="top" wrapText="1"/>
    </xf>
    <xf numFmtId="0" fontId="35" fillId="0" borderId="0" xfId="0" applyFont="1" applyBorder="1" applyAlignment="1">
      <alignment horizontal="left" vertical="top" wrapText="1"/>
    </xf>
    <xf numFmtId="49" fontId="5" fillId="2" borderId="1" xfId="0" applyNumberFormat="1"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3" borderId="1" xfId="0" applyFont="1" applyFill="1" applyBorder="1" applyAlignment="1">
      <alignment horizontal="left" vertical="top" wrapText="1"/>
    </xf>
    <xf numFmtId="0" fontId="16" fillId="3" borderId="3"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16" fillId="3" borderId="8" xfId="0" applyFont="1" applyFill="1" applyBorder="1" applyAlignment="1">
      <alignment horizontal="left" vertical="center" wrapText="1"/>
    </xf>
    <xf numFmtId="0" fontId="16" fillId="3" borderId="0" xfId="0" applyFont="1" applyFill="1" applyBorder="1" applyAlignment="1">
      <alignment horizontal="left" vertical="top" wrapText="1"/>
    </xf>
    <xf numFmtId="0" fontId="16" fillId="3" borderId="9" xfId="0" applyFont="1" applyFill="1" applyBorder="1" applyAlignment="1">
      <alignment horizontal="left" vertical="top" wrapText="1"/>
    </xf>
    <xf numFmtId="0" fontId="0" fillId="3" borderId="0" xfId="0" applyFont="1" applyFill="1" applyBorder="1" applyAlignment="1">
      <alignment horizontal="left" vertical="center" wrapText="1"/>
    </xf>
    <xf numFmtId="0" fontId="0" fillId="3" borderId="9" xfId="0"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0" xfId="0" applyNumberFormat="1" applyFont="1" applyFill="1" applyBorder="1" applyAlignment="1">
      <alignment horizontal="left" vertical="center" wrapText="1"/>
    </xf>
    <xf numFmtId="49" fontId="11" fillId="0" borderId="0" xfId="0" applyNumberFormat="1" applyFont="1" applyBorder="1" applyAlignment="1">
      <alignment horizontal="left" vertical="center" wrapText="1"/>
    </xf>
    <xf numFmtId="49" fontId="32" fillId="2" borderId="1" xfId="0" applyNumberFormat="1" applyFont="1" applyFill="1" applyBorder="1" applyAlignment="1">
      <alignment horizontal="center" vertical="center" wrapText="1"/>
    </xf>
    <xf numFmtId="0" fontId="32" fillId="2" borderId="1" xfId="0" applyNumberFormat="1" applyFont="1" applyFill="1" applyBorder="1" applyAlignment="1">
      <alignment horizontal="center" vertical="center" wrapText="1"/>
    </xf>
    <xf numFmtId="49" fontId="32" fillId="2" borderId="5" xfId="0" applyNumberFormat="1" applyFont="1" applyFill="1" applyBorder="1" applyAlignment="1">
      <alignment horizontal="center" vertical="center" wrapText="1"/>
    </xf>
    <xf numFmtId="49" fontId="32" fillId="2" borderId="6" xfId="0" applyNumberFormat="1" applyFont="1" applyFill="1" applyBorder="1" applyAlignment="1">
      <alignment horizontal="center" vertical="center" wrapText="1"/>
    </xf>
    <xf numFmtId="0" fontId="32" fillId="2" borderId="11" xfId="0" applyNumberFormat="1" applyFont="1" applyFill="1" applyBorder="1" applyAlignment="1">
      <alignment horizontal="center" vertical="center" wrapText="1"/>
    </xf>
    <xf numFmtId="0" fontId="32" fillId="2" borderId="9" xfId="0" applyNumberFormat="1" applyFont="1" applyFill="1" applyBorder="1" applyAlignment="1">
      <alignment horizontal="center" vertical="center" wrapText="1"/>
    </xf>
    <xf numFmtId="0" fontId="16" fillId="3" borderId="3" xfId="0" applyNumberFormat="1" applyFont="1" applyFill="1" applyBorder="1" applyAlignment="1">
      <alignment horizontal="left" vertical="center" wrapText="1"/>
    </xf>
    <xf numFmtId="0" fontId="16" fillId="3" borderId="8" xfId="0" applyNumberFormat="1"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0" xfId="0" applyNumberFormat="1" applyFont="1" applyFill="1" applyBorder="1" applyAlignment="1">
      <alignment horizontal="left" vertical="center" wrapText="1"/>
    </xf>
    <xf numFmtId="0" fontId="16" fillId="3" borderId="14" xfId="0" applyNumberFormat="1" applyFont="1" applyFill="1" applyBorder="1" applyAlignment="1">
      <alignment horizontal="left" vertical="center" wrapText="1"/>
    </xf>
    <xf numFmtId="0" fontId="16" fillId="3" borderId="9" xfId="0" applyNumberFormat="1" applyFont="1" applyFill="1" applyBorder="1" applyAlignment="1">
      <alignment horizontal="left" vertical="center" wrapText="1"/>
    </xf>
    <xf numFmtId="0" fontId="16" fillId="3" borderId="17" xfId="0" applyNumberFormat="1" applyFont="1" applyFill="1" applyBorder="1" applyAlignment="1">
      <alignment horizontal="left" vertical="center" wrapText="1"/>
    </xf>
    <xf numFmtId="0" fontId="26" fillId="0" borderId="0" xfId="0" applyFont="1" applyBorder="1" applyAlignment="1">
      <alignment horizontal="left" vertical="center" wrapText="1"/>
    </xf>
    <xf numFmtId="0" fontId="16" fillId="5" borderId="4"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6" fillId="5" borderId="3"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8" xfId="0" applyFont="1" applyFill="1" applyBorder="1" applyAlignment="1">
      <alignment horizontal="center" vertical="center"/>
    </xf>
    <xf numFmtId="49" fontId="22" fillId="2" borderId="11" xfId="0" applyNumberFormat="1" applyFont="1" applyFill="1" applyBorder="1" applyAlignment="1">
      <alignment horizontal="center" vertical="center" wrapText="1"/>
    </xf>
    <xf numFmtId="49" fontId="22" fillId="2" borderId="9" xfId="0" applyNumberFormat="1" applyFont="1" applyFill="1" applyBorder="1" applyAlignment="1">
      <alignment horizontal="center" vertical="center" wrapText="1"/>
    </xf>
    <xf numFmtId="49" fontId="22" fillId="2" borderId="1" xfId="0" applyNumberFormat="1" applyFont="1" applyFill="1" applyBorder="1" applyAlignment="1">
      <alignment horizontal="center" vertical="center" wrapText="1"/>
    </xf>
    <xf numFmtId="0" fontId="16" fillId="6" borderId="11" xfId="0" applyFont="1" applyFill="1" applyBorder="1" applyAlignment="1">
      <alignment horizontal="center" vertical="center"/>
    </xf>
    <xf numFmtId="0" fontId="16" fillId="6" borderId="9" xfId="0" applyFont="1" applyFill="1" applyBorder="1" applyAlignment="1">
      <alignment horizontal="center" vertical="center"/>
    </xf>
    <xf numFmtId="0" fontId="16" fillId="5" borderId="3"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32" fillId="2" borderId="12" xfId="0" applyNumberFormat="1" applyFont="1" applyFill="1" applyBorder="1" applyAlignment="1">
      <alignment horizontal="center" vertical="center" wrapText="1"/>
    </xf>
    <xf numFmtId="0" fontId="32" fillId="2" borderId="13" xfId="0" applyNumberFormat="1" applyFont="1" applyFill="1" applyBorder="1" applyAlignment="1">
      <alignment horizontal="center" vertical="center" wrapText="1"/>
    </xf>
    <xf numFmtId="0" fontId="32" fillId="2" borderId="3" xfId="0" applyNumberFormat="1" applyFont="1" applyFill="1" applyBorder="1" applyAlignment="1">
      <alignment horizontal="center" vertical="center" wrapText="1"/>
    </xf>
    <xf numFmtId="0" fontId="32" fillId="2" borderId="7" xfId="0" applyNumberFormat="1" applyFont="1" applyFill="1" applyBorder="1" applyAlignment="1">
      <alignment horizontal="center" vertical="center" wrapText="1"/>
    </xf>
    <xf numFmtId="0" fontId="32" fillId="2" borderId="8" xfId="0" applyNumberFormat="1" applyFont="1" applyFill="1" applyBorder="1" applyAlignment="1">
      <alignment horizontal="center" vertical="center" wrapText="1"/>
    </xf>
    <xf numFmtId="0" fontId="16" fillId="5" borderId="4" xfId="0" applyFont="1" applyFill="1" applyBorder="1" applyAlignment="1">
      <alignment horizontal="left" vertical="top" wrapText="1"/>
    </xf>
    <xf numFmtId="0" fontId="16" fillId="5" borderId="14" xfId="0" applyFont="1" applyFill="1" applyBorder="1" applyAlignment="1">
      <alignment horizontal="left" vertical="top" wrapText="1"/>
    </xf>
    <xf numFmtId="0" fontId="14" fillId="6" borderId="10" xfId="0" applyFont="1" applyFill="1" applyBorder="1" applyAlignment="1">
      <alignment horizontal="center"/>
    </xf>
    <xf numFmtId="0" fontId="43" fillId="5" borderId="15" xfId="0" applyFont="1" applyFill="1" applyBorder="1" applyAlignment="1">
      <alignment horizontal="left" vertical="center" wrapText="1"/>
    </xf>
    <xf numFmtId="0" fontId="43" fillId="5" borderId="16" xfId="0" applyFont="1" applyFill="1" applyBorder="1" applyAlignment="1">
      <alignment horizontal="left" vertical="center" wrapText="1"/>
    </xf>
    <xf numFmtId="0" fontId="32" fillId="2" borderId="10" xfId="0" applyFont="1" applyFill="1" applyBorder="1" applyAlignment="1">
      <alignment horizontal="center" vertical="top" wrapText="1"/>
    </xf>
    <xf numFmtId="0" fontId="35" fillId="0" borderId="15" xfId="0" applyFont="1" applyBorder="1" applyAlignment="1">
      <alignment horizontal="left" vertical="center" wrapText="1"/>
    </xf>
    <xf numFmtId="0" fontId="35" fillId="0" borderId="16" xfId="0" applyFont="1" applyBorder="1" applyAlignment="1">
      <alignment horizontal="left" vertical="center" wrapText="1"/>
    </xf>
    <xf numFmtId="0" fontId="35" fillId="0" borderId="15" xfId="0" applyFont="1" applyBorder="1" applyAlignment="1">
      <alignment horizontal="left" vertical="center"/>
    </xf>
    <xf numFmtId="0" fontId="35" fillId="0" borderId="16" xfId="0" applyFont="1" applyBorder="1" applyAlignment="1">
      <alignment horizontal="left" vertical="center"/>
    </xf>
    <xf numFmtId="0" fontId="27" fillId="0" borderId="15" xfId="0" applyFont="1" applyBorder="1" applyAlignment="1">
      <alignment horizontal="left" vertical="center"/>
    </xf>
    <xf numFmtId="0" fontId="27" fillId="0" borderId="16" xfId="0" applyFont="1" applyBorder="1" applyAlignment="1">
      <alignment horizontal="left" vertical="center"/>
    </xf>
    <xf numFmtId="0" fontId="27" fillId="0" borderId="15" xfId="0" applyFont="1" applyBorder="1" applyAlignment="1">
      <alignment horizontal="left" vertical="center" wrapText="1"/>
    </xf>
    <xf numFmtId="0" fontId="27" fillId="0" borderId="16" xfId="0" applyFont="1" applyBorder="1" applyAlignment="1">
      <alignment horizontal="left" vertical="center" wrapText="1"/>
    </xf>
    <xf numFmtId="0" fontId="16" fillId="5" borderId="4"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27" fillId="0" borderId="15" xfId="0" applyFont="1" applyFill="1" applyBorder="1" applyAlignment="1">
      <alignment horizontal="center" vertical="center"/>
    </xf>
    <xf numFmtId="0" fontId="27" fillId="0" borderId="16" xfId="0" applyFont="1" applyFill="1" applyBorder="1" applyAlignment="1">
      <alignment horizontal="center" vertical="center"/>
    </xf>
    <xf numFmtId="0" fontId="42" fillId="4" borderId="10" xfId="0" applyFont="1" applyFill="1" applyBorder="1" applyAlignment="1">
      <alignment horizontal="left" vertical="center" wrapText="1"/>
    </xf>
    <xf numFmtId="0" fontId="5" fillId="2" borderId="18" xfId="0" applyNumberFormat="1" applyFont="1" applyFill="1" applyBorder="1" applyAlignment="1">
      <alignment horizontal="center" vertical="center" wrapText="1"/>
    </xf>
    <xf numFmtId="0" fontId="5" fillId="2" borderId="19" xfId="0" applyNumberFormat="1" applyFont="1" applyFill="1" applyBorder="1" applyAlignment="1">
      <alignment horizontal="center" vertical="center" wrapText="1"/>
    </xf>
    <xf numFmtId="0" fontId="9" fillId="0" borderId="0" xfId="0" applyFont="1" applyAlignment="1">
      <alignment horizontal="center" wrapText="1"/>
    </xf>
    <xf numFmtId="0" fontId="42" fillId="4" borderId="15" xfId="0" applyFont="1" applyFill="1" applyBorder="1" applyAlignment="1">
      <alignment horizontal="left" vertical="center" wrapText="1"/>
    </xf>
    <xf numFmtId="0" fontId="42" fillId="4" borderId="16" xfId="0" applyFont="1" applyFill="1" applyBorder="1" applyAlignment="1">
      <alignment horizontal="left" vertical="center" wrapText="1"/>
    </xf>
    <xf numFmtId="0" fontId="44" fillId="5" borderId="15" xfId="0" applyFont="1" applyFill="1" applyBorder="1" applyAlignment="1">
      <alignment horizontal="left" vertical="center" wrapText="1"/>
    </xf>
    <xf numFmtId="0" fontId="44" fillId="5" borderId="16" xfId="0" applyFont="1" applyFill="1" applyBorder="1" applyAlignment="1">
      <alignment horizontal="left" vertical="center" wrapText="1"/>
    </xf>
    <xf numFmtId="0" fontId="28" fillId="0" borderId="1" xfId="0" applyFont="1" applyBorder="1" applyAlignment="1">
      <alignment horizontal="left" vertical="top"/>
    </xf>
    <xf numFmtId="0" fontId="0" fillId="0" borderId="1" xfId="0" applyFont="1" applyBorder="1" applyAlignment="1">
      <alignment horizontal="left" vertical="center" wrapText="1"/>
    </xf>
    <xf numFmtId="0" fontId="15" fillId="5" borderId="1" xfId="0"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14" xfId="0" applyFont="1" applyBorder="1" applyAlignment="1">
      <alignment horizontal="center" vertical="center" wrapText="1"/>
    </xf>
    <xf numFmtId="0" fontId="41" fillId="0" borderId="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0" fillId="23" borderId="1" xfId="0" applyFont="1" applyFill="1" applyBorder="1"/>
  </cellXfs>
  <cellStyles count="18">
    <cellStyle name="Catégorie de la table dynamique" xfId="2" xr:uid="{00000000-0005-0000-0000-000000000000}"/>
    <cellStyle name="Champ de la table dynamique" xfId="3" xr:uid="{00000000-0005-0000-0000-000001000000}"/>
    <cellStyle name="Coin de la table dynamique" xfId="4" xr:uid="{00000000-0005-0000-0000-000002000000}"/>
    <cellStyle name="Euro" xfId="5" xr:uid="{00000000-0005-0000-0000-000003000000}"/>
    <cellStyle name="Monétaire" xfId="17" builtinId="4"/>
    <cellStyle name="Normal" xfId="0" builtinId="0"/>
    <cellStyle name="Normal 2" xfId="6" xr:uid="{00000000-0005-0000-0000-000006000000}"/>
    <cellStyle name="Normal 9" xfId="7" xr:uid="{00000000-0005-0000-0000-000007000000}"/>
    <cellStyle name="Pourcentage" xfId="1" builtinId="5"/>
    <cellStyle name="Résultat de la table dynamique" xfId="8" xr:uid="{00000000-0005-0000-0000-000009000000}"/>
    <cellStyle name="Table du pilote - Catégorie" xfId="9" xr:uid="{00000000-0005-0000-0000-00000A000000}"/>
    <cellStyle name="Table du pilote - Champ" xfId="10" xr:uid="{00000000-0005-0000-0000-00000B000000}"/>
    <cellStyle name="Table du pilote - Coin" xfId="11" xr:uid="{00000000-0005-0000-0000-00000C000000}"/>
    <cellStyle name="Table du pilote - Résultat" xfId="12" xr:uid="{00000000-0005-0000-0000-00000D000000}"/>
    <cellStyle name="Table du pilote - Titre" xfId="13" xr:uid="{00000000-0005-0000-0000-00000E000000}"/>
    <cellStyle name="Table du pilote - Valeur" xfId="14" xr:uid="{00000000-0005-0000-0000-00000F000000}"/>
    <cellStyle name="Titre de la table dynamique" xfId="15" xr:uid="{00000000-0005-0000-0000-000010000000}"/>
    <cellStyle name="Valeur de la table dynamique" xfId="16" xr:uid="{00000000-0005-0000-0000-00001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CCCCC"/>
      <rgbColor rgb="00669966"/>
      <rgbColor rgb="009999FF"/>
      <rgbColor rgb="00ED1C24"/>
      <rgbColor rgb="00FFFFCC"/>
      <rgbColor rgb="00EEEEEE"/>
      <rgbColor rgb="00660066"/>
      <rgbColor rgb="00FF8080"/>
      <rgbColor rgb="000066CC"/>
      <rgbColor rgb="00ADC5E7"/>
      <rgbColor rgb="00000080"/>
      <rgbColor rgb="00FF00FF"/>
      <rgbColor rgb="00FFFF00"/>
      <rgbColor rgb="0000FFFF"/>
      <rgbColor rgb="009900FF"/>
      <rgbColor rgb="00800000"/>
      <rgbColor rgb="00008080"/>
      <rgbColor rgb="000000FF"/>
      <rgbColor rgb="0000CCFF"/>
      <rgbColor rgb="00E6E6FF"/>
      <rgbColor rgb="00CCFFCC"/>
      <rgbColor rgb="00FFCCFF"/>
      <rgbColor rgb="0083CAFF"/>
      <rgbColor rgb="00FF99FF"/>
      <rgbColor rgb="00CC99FF"/>
      <rgbColor rgb="00DDDDDD"/>
      <rgbColor rgb="003366FF"/>
      <rgbColor rgb="0033CCCC"/>
      <rgbColor rgb="0099FF99"/>
      <rgbColor rgb="00FFCC00"/>
      <rgbColor rgb="00FF9900"/>
      <rgbColor rgb="00FF3333"/>
      <rgbColor rgb="00666666"/>
      <rgbColor rgb="00999999"/>
      <rgbColor rgb="00003366"/>
      <rgbColor rgb="00339966"/>
      <rgbColor rgb="00000001"/>
      <rgbColor rgb="00333300"/>
      <rgbColor rgb="00CE181E"/>
      <rgbColor rgb="00993366"/>
      <rgbColor rgb="00333399"/>
      <rgbColor rgb="00333333"/>
    </indexedColors>
    <mruColors>
      <color rgb="FFCCCCFF"/>
      <color rgb="FFCC99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74084</xdr:colOff>
      <xdr:row>31</xdr:row>
      <xdr:rowOff>158750</xdr:rowOff>
    </xdr:from>
    <xdr:to>
      <xdr:col>7</xdr:col>
      <xdr:colOff>4233</xdr:colOff>
      <xdr:row>34</xdr:row>
      <xdr:rowOff>42333</xdr:rowOff>
    </xdr:to>
    <xdr:sp macro="" textlink="">
      <xdr:nvSpPr>
        <xdr:cNvPr id="5" name="ZoneTexte 4">
          <a:extLst>
            <a:ext uri="{FF2B5EF4-FFF2-40B4-BE49-F238E27FC236}">
              <a16:creationId xmlns:a16="http://schemas.microsoft.com/office/drawing/2014/main" id="{00000000-0008-0000-0400-000005000000}"/>
            </a:ext>
          </a:extLst>
        </xdr:cNvPr>
        <xdr:cNvSpPr txBox="1"/>
      </xdr:nvSpPr>
      <xdr:spPr>
        <a:xfrm>
          <a:off x="6627284" y="7778750"/>
          <a:ext cx="2072216" cy="467783"/>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lang="fr-FR" sz="1100"/>
            <a:t>3 -Compléter les taux des financeurs hors Etat MAA </a:t>
          </a:r>
        </a:p>
      </xdr:txBody>
    </xdr:sp>
    <xdr:clientData/>
  </xdr:twoCellAnchor>
  <xdr:twoCellAnchor>
    <xdr:from>
      <xdr:col>4</xdr:col>
      <xdr:colOff>177800</xdr:colOff>
      <xdr:row>12</xdr:row>
      <xdr:rowOff>184572</xdr:rowOff>
    </xdr:from>
    <xdr:to>
      <xdr:col>7</xdr:col>
      <xdr:colOff>508000</xdr:colOff>
      <xdr:row>15</xdr:row>
      <xdr:rowOff>0</xdr:rowOff>
    </xdr:to>
    <xdr:sp macro="" textlink="">
      <xdr:nvSpPr>
        <xdr:cNvPr id="6" name="ZoneTexte 5">
          <a:extLst>
            <a:ext uri="{FF2B5EF4-FFF2-40B4-BE49-F238E27FC236}">
              <a16:creationId xmlns:a16="http://schemas.microsoft.com/office/drawing/2014/main" id="{00000000-0008-0000-0400-000006000000}"/>
            </a:ext>
          </a:extLst>
        </xdr:cNvPr>
        <xdr:cNvSpPr txBox="1"/>
      </xdr:nvSpPr>
      <xdr:spPr>
        <a:xfrm>
          <a:off x="5571067" y="3080172"/>
          <a:ext cx="3556000" cy="458895"/>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lang="fr-FR" sz="1100"/>
            <a:t>1 -Indiquer</a:t>
          </a:r>
          <a:r>
            <a:rPr lang="fr-FR" sz="1100" baseline="0"/>
            <a:t> le taux d'aide de l'Etat prévu dans l'article 3 de la décision d'attribution de la subvention</a:t>
          </a:r>
          <a:endParaRPr lang="fr-FR" sz="1100"/>
        </a:p>
      </xdr:txBody>
    </xdr:sp>
    <xdr:clientData/>
  </xdr:twoCellAnchor>
  <xdr:twoCellAnchor>
    <xdr:from>
      <xdr:col>3</xdr:col>
      <xdr:colOff>254001</xdr:colOff>
      <xdr:row>24</xdr:row>
      <xdr:rowOff>84666</xdr:rowOff>
    </xdr:from>
    <xdr:to>
      <xdr:col>6</xdr:col>
      <xdr:colOff>262467</xdr:colOff>
      <xdr:row>25</xdr:row>
      <xdr:rowOff>160867</xdr:rowOff>
    </xdr:to>
    <xdr:sp macro="" textlink="">
      <xdr:nvSpPr>
        <xdr:cNvPr id="8" name="ZoneTexte 7">
          <a:extLst>
            <a:ext uri="{FF2B5EF4-FFF2-40B4-BE49-F238E27FC236}">
              <a16:creationId xmlns:a16="http://schemas.microsoft.com/office/drawing/2014/main" id="{00000000-0008-0000-0400-000008000000}"/>
            </a:ext>
          </a:extLst>
        </xdr:cNvPr>
        <xdr:cNvSpPr txBox="1"/>
      </xdr:nvSpPr>
      <xdr:spPr>
        <a:xfrm>
          <a:off x="4563534" y="6121399"/>
          <a:ext cx="3259666" cy="457201"/>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lang="fr-FR" sz="1100"/>
            <a:t>2 -Indiquer</a:t>
          </a:r>
          <a:r>
            <a:rPr lang="fr-FR" sz="1100" baseline="0"/>
            <a:t> l'assiette retenue prévue dans l'annexe de la décision d'attribution de la subvention</a:t>
          </a:r>
          <a:endParaRPr lang="fr-FR"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bine LUSSERT" refreshedDate="44638.84706226852" createdVersion="6" refreshedVersion="6" minRefreshableVersion="3" recordCount="21" xr:uid="{00000000-000A-0000-FFFF-FFFF00000000}">
  <cacheSource type="worksheet">
    <worksheetSource ref="A15:F36" sheet="Fiche type déclaration temps"/>
  </cacheSource>
  <cacheFields count="6">
    <cacheField name="Date" numFmtId="14">
      <sharedItems containsNonDate="0" containsString="0" containsBlank="1"/>
    </cacheField>
    <cacheField name="Temps passé* en heures" numFmtId="0">
      <sharedItems containsNonDate="0" containsString="0" containsBlank="1"/>
    </cacheField>
    <cacheField name="Nom du PAEC concerné" numFmtId="0">
      <sharedItems containsNonDate="0" containsString="0" containsBlank="1" count="1">
        <m/>
      </sharedItems>
    </cacheField>
    <cacheField name="Activité type" numFmtId="0">
      <sharedItems containsBlank="1"/>
    </cacheField>
    <cacheField name="Description de l’ activité" numFmtId="0">
      <sharedItems containsNonDate="0" containsString="0" containsBlank="1"/>
    </cacheField>
    <cacheField name="Justificatifs de réalisation de l'opération"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1">
  <r>
    <m/>
    <m/>
    <x v="0"/>
    <s v="Élaboration PAEC : Autres"/>
    <m/>
    <m/>
  </r>
  <r>
    <m/>
    <m/>
    <x v="0"/>
    <m/>
    <m/>
    <m/>
  </r>
  <r>
    <m/>
    <m/>
    <x v="0"/>
    <m/>
    <m/>
    <m/>
  </r>
  <r>
    <m/>
    <m/>
    <x v="0"/>
    <m/>
    <m/>
    <m/>
  </r>
  <r>
    <m/>
    <m/>
    <x v="0"/>
    <m/>
    <m/>
    <m/>
  </r>
  <r>
    <m/>
    <m/>
    <x v="0"/>
    <m/>
    <m/>
    <m/>
  </r>
  <r>
    <m/>
    <m/>
    <x v="0"/>
    <m/>
    <m/>
    <m/>
  </r>
  <r>
    <m/>
    <m/>
    <x v="0"/>
    <m/>
    <m/>
    <m/>
  </r>
  <r>
    <m/>
    <m/>
    <x v="0"/>
    <m/>
    <m/>
    <m/>
  </r>
  <r>
    <m/>
    <m/>
    <x v="0"/>
    <m/>
    <m/>
    <m/>
  </r>
  <r>
    <m/>
    <m/>
    <x v="0"/>
    <m/>
    <m/>
    <m/>
  </r>
  <r>
    <m/>
    <m/>
    <x v="0"/>
    <m/>
    <m/>
    <m/>
  </r>
  <r>
    <m/>
    <m/>
    <x v="0"/>
    <m/>
    <m/>
    <m/>
  </r>
  <r>
    <m/>
    <m/>
    <x v="0"/>
    <m/>
    <m/>
    <m/>
  </r>
  <r>
    <m/>
    <m/>
    <x v="0"/>
    <m/>
    <m/>
    <m/>
  </r>
  <r>
    <m/>
    <m/>
    <x v="0"/>
    <m/>
    <m/>
    <m/>
  </r>
  <r>
    <m/>
    <m/>
    <x v="0"/>
    <m/>
    <m/>
    <m/>
  </r>
  <r>
    <m/>
    <m/>
    <x v="0"/>
    <m/>
    <m/>
    <m/>
  </r>
  <r>
    <m/>
    <m/>
    <x v="0"/>
    <m/>
    <m/>
    <m/>
  </r>
  <r>
    <m/>
    <m/>
    <x v="0"/>
    <m/>
    <m/>
    <m/>
  </r>
  <r>
    <m/>
    <m/>
    <x v="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eau croisé dynamique1" cacheId="34"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A43:D45" firstHeaderRow="0" firstDataRow="1" firstDataCol="1"/>
  <pivotFields count="6">
    <pivotField dataField="1" showAll="0"/>
    <pivotField dataField="1" showAll="0"/>
    <pivotField axis="axisRow" showAll="0" defaultSubtotal="0">
      <items count="1">
        <item x="0"/>
      </items>
    </pivotField>
    <pivotField showAll="0"/>
    <pivotField showAll="0"/>
    <pivotField showAll="0" defaultSubtotal="0"/>
  </pivotFields>
  <rowFields count="1">
    <field x="2"/>
  </rowFields>
  <rowItems count="2">
    <i>
      <x/>
    </i>
    <i t="grand">
      <x/>
    </i>
  </rowItems>
  <colFields count="1">
    <field x="-2"/>
  </colFields>
  <colItems count="3">
    <i>
      <x/>
    </i>
    <i i="1">
      <x v="1"/>
    </i>
    <i i="2">
      <x v="2"/>
    </i>
  </colItems>
  <dataFields count="3">
    <dataField name="Somme de Temps passé* en heures" fld="1" baseField="3" baseItem="0"/>
    <dataField name="Min de Date" fld="0" subtotal="min" baseField="3" baseItem="1" numFmtId="14"/>
    <dataField name="Max de Date2" fld="0" subtotal="max" baseField="3" baseItem="1" numFmtId="1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H31"/>
  <sheetViews>
    <sheetView zoomScaleNormal="100" workbookViewId="0">
      <selection activeCell="E24" sqref="E24"/>
    </sheetView>
  </sheetViews>
  <sheetFormatPr baseColWidth="10" defaultColWidth="11" defaultRowHeight="12.75" x14ac:dyDescent="0.2"/>
  <cols>
    <col min="1" max="1" width="39.5703125" customWidth="1"/>
    <col min="2" max="2" width="56" customWidth="1"/>
    <col min="3" max="3" width="3.42578125" customWidth="1"/>
    <col min="4" max="4" width="41.42578125" customWidth="1"/>
    <col min="5" max="5" width="47.5703125" customWidth="1"/>
    <col min="6" max="6" width="16" customWidth="1"/>
    <col min="7" max="7" width="12.5703125" customWidth="1"/>
    <col min="8" max="8" width="22" customWidth="1"/>
    <col min="27" max="27" width="26.5703125" customWidth="1"/>
    <col min="28" max="28" width="43.5703125" customWidth="1"/>
    <col min="30" max="30" width="54.5703125" customWidth="1"/>
    <col min="31" max="31" width="33.5703125" customWidth="1"/>
  </cols>
  <sheetData>
    <row r="1" spans="1:8" ht="29.1" customHeight="1" x14ac:dyDescent="0.25">
      <c r="A1" s="169" t="s">
        <v>104</v>
      </c>
      <c r="B1" s="169"/>
      <c r="C1" s="59"/>
      <c r="D1" s="59"/>
      <c r="E1" s="59"/>
    </row>
    <row r="2" spans="1:8" s="1" customFormat="1" ht="14.25" x14ac:dyDescent="0.2">
      <c r="A2" s="65"/>
      <c r="B2" s="66"/>
      <c r="C2" s="59"/>
      <c r="D2" s="59"/>
      <c r="E2" s="59"/>
    </row>
    <row r="3" spans="1:8" ht="32.25" customHeight="1" x14ac:dyDescent="0.2">
      <c r="A3" s="67" t="s">
        <v>69</v>
      </c>
      <c r="B3" s="68" t="s">
        <v>40</v>
      </c>
      <c r="C3" s="56"/>
      <c r="D3" s="59"/>
      <c r="E3" s="59"/>
    </row>
    <row r="4" spans="1:8" ht="21.6" customHeight="1" x14ac:dyDescent="0.2">
      <c r="A4" s="67" t="s">
        <v>0</v>
      </c>
      <c r="B4" s="70" t="s">
        <v>240</v>
      </c>
      <c r="C4" s="56"/>
      <c r="D4" s="69" t="s">
        <v>75</v>
      </c>
      <c r="E4" s="125"/>
    </row>
    <row r="5" spans="1:8" ht="21.6" customHeight="1" x14ac:dyDescent="0.2">
      <c r="A5" s="67" t="s">
        <v>1</v>
      </c>
      <c r="B5" s="122"/>
      <c r="C5" s="56"/>
      <c r="D5" s="69" t="s">
        <v>48</v>
      </c>
      <c r="E5" s="123"/>
    </row>
    <row r="6" spans="1:8" ht="30" customHeight="1" x14ac:dyDescent="0.2">
      <c r="A6" s="67" t="s">
        <v>102</v>
      </c>
      <c r="B6" s="122"/>
      <c r="C6" s="56"/>
      <c r="D6" s="60" t="s">
        <v>49</v>
      </c>
      <c r="E6" s="123"/>
    </row>
    <row r="7" spans="1:8" ht="55.35" customHeight="1" x14ac:dyDescent="0.2">
      <c r="A7" s="56"/>
      <c r="B7" s="56"/>
      <c r="C7" s="56"/>
      <c r="D7" s="71"/>
      <c r="E7" s="168" t="str">
        <f>IF(E6="Non","Ne pas saisir les montants de TVA sollicitant une aide de l'annexe 2","Saisir obligatoirement les montants de TVA sollicitant une aide en annexe 2")</f>
        <v>Saisir obligatoirement les montants de TVA sollicitant une aide en annexe 2</v>
      </c>
      <c r="F7" s="168"/>
    </row>
    <row r="8" spans="1:8" ht="14.25" x14ac:dyDescent="0.2">
      <c r="A8" s="56"/>
      <c r="B8" s="56"/>
      <c r="C8" s="56"/>
      <c r="D8" s="71"/>
      <c r="E8" s="110"/>
      <c r="F8" s="110"/>
    </row>
    <row r="9" spans="1:8" ht="72.75" customHeight="1" x14ac:dyDescent="0.25">
      <c r="A9" s="170" t="s">
        <v>2</v>
      </c>
      <c r="B9" s="170"/>
      <c r="C9" s="56"/>
      <c r="D9" s="111"/>
      <c r="E9" s="113" t="s">
        <v>107</v>
      </c>
      <c r="F9" s="114" t="s">
        <v>108</v>
      </c>
      <c r="G9" s="114" t="s">
        <v>109</v>
      </c>
      <c r="H9" s="164" t="s">
        <v>241</v>
      </c>
    </row>
    <row r="10" spans="1:8" ht="14.25" x14ac:dyDescent="0.2">
      <c r="A10" s="59" t="s">
        <v>94</v>
      </c>
      <c r="B10" s="56"/>
      <c r="C10" s="56"/>
      <c r="D10" s="111" t="s">
        <v>76</v>
      </c>
      <c r="E10" s="112">
        <f>5-COUNTBLANK(E11:E15)</f>
        <v>0</v>
      </c>
      <c r="F10" s="112">
        <f>SUM(F11:F15)</f>
        <v>0</v>
      </c>
      <c r="G10" s="112">
        <f>SUM(G11:G15)</f>
        <v>0</v>
      </c>
      <c r="H10" s="112">
        <f>SUM(H11:H15)</f>
        <v>0</v>
      </c>
    </row>
    <row r="11" spans="1:8" ht="14.25" x14ac:dyDescent="0.2">
      <c r="A11" s="56" t="s">
        <v>95</v>
      </c>
      <c r="B11" s="56"/>
      <c r="C11" s="56"/>
      <c r="D11" s="115" t="s">
        <v>149</v>
      </c>
      <c r="E11" s="154"/>
      <c r="F11" s="154"/>
      <c r="G11" s="154"/>
      <c r="H11" s="165"/>
    </row>
    <row r="12" spans="1:8" ht="27.6" customHeight="1" x14ac:dyDescent="0.2">
      <c r="A12" s="116" t="s">
        <v>126</v>
      </c>
      <c r="B12" s="56"/>
      <c r="C12" s="56"/>
      <c r="D12" s="115" t="s">
        <v>150</v>
      </c>
      <c r="E12" s="154"/>
      <c r="F12" s="154"/>
      <c r="G12" s="154"/>
      <c r="H12" s="165"/>
    </row>
    <row r="13" spans="1:8" ht="14.25" x14ac:dyDescent="0.2">
      <c r="A13" s="56"/>
      <c r="B13" s="56"/>
      <c r="C13" s="56"/>
      <c r="D13" s="115" t="s">
        <v>151</v>
      </c>
      <c r="E13" s="154"/>
      <c r="F13" s="154"/>
      <c r="G13" s="154"/>
      <c r="H13" s="165"/>
    </row>
    <row r="14" spans="1:8" ht="15" x14ac:dyDescent="0.25">
      <c r="A14" s="56" t="s">
        <v>100</v>
      </c>
      <c r="B14" s="56"/>
      <c r="C14" s="56"/>
      <c r="D14" s="115" t="s">
        <v>152</v>
      </c>
      <c r="E14" s="154"/>
      <c r="F14" s="154"/>
      <c r="G14" s="154"/>
      <c r="H14" s="165"/>
    </row>
    <row r="15" spans="1:8" ht="15" x14ac:dyDescent="0.25">
      <c r="A15" s="59" t="s">
        <v>101</v>
      </c>
      <c r="B15" s="56"/>
      <c r="C15" s="56"/>
      <c r="D15" s="115" t="s">
        <v>153</v>
      </c>
      <c r="E15" s="154"/>
      <c r="F15" s="154"/>
      <c r="G15" s="154"/>
      <c r="H15" s="165"/>
    </row>
    <row r="16" spans="1:8" ht="14.25" x14ac:dyDescent="0.2">
      <c r="A16" s="56"/>
      <c r="B16" s="56"/>
      <c r="C16" s="56"/>
    </row>
    <row r="17" spans="1:6" ht="15" x14ac:dyDescent="0.25">
      <c r="A17" s="2" t="s">
        <v>3</v>
      </c>
      <c r="B17" s="56"/>
      <c r="C17" s="56"/>
      <c r="D17" s="56"/>
      <c r="F17" s="124" t="str">
        <f>IF(SUM(F11:G15)&gt;0,"Saisir l'annexe 3","")</f>
        <v/>
      </c>
    </row>
    <row r="18" spans="1:6" ht="14.85" customHeight="1" x14ac:dyDescent="0.2">
      <c r="A18" s="171" t="s">
        <v>141</v>
      </c>
      <c r="B18" s="171"/>
      <c r="C18" s="56"/>
      <c r="D18" s="56"/>
    </row>
    <row r="19" spans="1:6" ht="14.25" x14ac:dyDescent="0.2">
      <c r="A19" s="173" t="s">
        <v>82</v>
      </c>
      <c r="B19" s="173"/>
      <c r="C19" s="56"/>
    </row>
    <row r="20" spans="1:6" ht="14.25" x14ac:dyDescent="0.2">
      <c r="A20" s="172" t="s">
        <v>142</v>
      </c>
      <c r="B20" s="172"/>
      <c r="C20" s="56"/>
    </row>
    <row r="22" spans="1:6" x14ac:dyDescent="0.2">
      <c r="A22" s="126" t="s">
        <v>239</v>
      </c>
      <c r="B22" s="126"/>
    </row>
    <row r="31" spans="1:6" ht="14.25" x14ac:dyDescent="0.2">
      <c r="E31" s="56"/>
    </row>
  </sheetData>
  <sheetProtection selectLockedCells="1" selectUnlockedCells="1"/>
  <mergeCells count="6">
    <mergeCell ref="E7:F7"/>
    <mergeCell ref="A1:B1"/>
    <mergeCell ref="A9:B9"/>
    <mergeCell ref="A18:B18"/>
    <mergeCell ref="A20:B20"/>
    <mergeCell ref="A19:B19"/>
  </mergeCells>
  <dataValidations count="1">
    <dataValidation type="list" operator="equal" allowBlank="1" showErrorMessage="1" sqref="E6" xr:uid="{00000000-0002-0000-0000-000000000000}">
      <formula1>"Non,Oui,"</formula1>
      <formula2>0</formula2>
    </dataValidation>
  </dataValidations>
  <pageMargins left="0.23622047244094491" right="0.23622047244094491" top="0.74803149606299213" bottom="0.74803149606299213" header="0.31496062992125984" footer="0.31496062992125984"/>
  <pageSetup paperSize="9" scale="73" firstPageNumber="0" orientation="landscape" horizontalDpi="300" verticalDpi="300" r:id="rId1"/>
  <headerFooter alignWithMargins="0">
    <oddHeader>&amp;RAccueil annexes formulaire demande de paiement - V1 17/08/2023</oddHeader>
  </headerFooter>
  <extLst>
    <ext xmlns:x14="http://schemas.microsoft.com/office/spreadsheetml/2009/9/main" uri="{CCE6A557-97BC-4b89-ADB6-D9C93CAAB3DF}">
      <x14:dataValidations xmlns:xm="http://schemas.microsoft.com/office/excel/2006/main" count="1">
        <x14:dataValidation type="list" operator="equal" allowBlank="1" showErrorMessage="1" xr:uid="{00000000-0002-0000-0000-000001000000}">
          <x14:formula1>
            <xm:f>Paramètres!$B$3:$B$5</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N43"/>
  <sheetViews>
    <sheetView zoomScale="90" zoomScaleNormal="90" workbookViewId="0">
      <selection activeCell="P12" sqref="P12"/>
    </sheetView>
  </sheetViews>
  <sheetFormatPr baseColWidth="10" defaultColWidth="11" defaultRowHeight="12.75" x14ac:dyDescent="0.2"/>
  <cols>
    <col min="1" max="1" width="3.42578125" customWidth="1"/>
    <col min="2" max="2" width="32" customWidth="1"/>
    <col min="3" max="3" width="16.42578125" customWidth="1"/>
    <col min="4" max="4" width="17.42578125" customWidth="1"/>
    <col min="5" max="5" width="18" style="20" customWidth="1"/>
    <col min="6" max="7" width="12.5703125" style="20" customWidth="1"/>
    <col min="8" max="8" width="14.42578125" customWidth="1"/>
    <col min="9" max="9" width="17.42578125" style="5" customWidth="1"/>
    <col min="10" max="10" width="21.5703125" style="5" customWidth="1"/>
    <col min="11" max="12" width="17.42578125" customWidth="1"/>
    <col min="13" max="13" width="15.42578125" customWidth="1"/>
    <col min="14" max="14" width="13.85546875" customWidth="1"/>
  </cols>
  <sheetData>
    <row r="1" spans="1:14" ht="31.35" customHeight="1" x14ac:dyDescent="0.2">
      <c r="A1" s="176" t="s">
        <v>98</v>
      </c>
      <c r="B1" s="176"/>
      <c r="C1" s="176"/>
      <c r="D1" s="176"/>
      <c r="E1" s="176"/>
      <c r="F1" s="176"/>
      <c r="G1" s="176"/>
      <c r="H1" s="176"/>
      <c r="I1" s="22"/>
      <c r="J1" s="177" t="s">
        <v>9</v>
      </c>
      <c r="K1" s="177"/>
      <c r="L1" s="64" t="s">
        <v>10</v>
      </c>
    </row>
    <row r="2" spans="1:14" s="1" customFormat="1" ht="14.25" x14ac:dyDescent="0.2">
      <c r="A2" s="6"/>
      <c r="B2" s="6"/>
      <c r="C2" s="6"/>
      <c r="D2" s="6"/>
      <c r="E2" s="6"/>
      <c r="F2" s="6"/>
      <c r="G2" s="6"/>
      <c r="H2" s="6"/>
      <c r="I2" s="22"/>
      <c r="J2" s="55"/>
      <c r="K2" s="55"/>
      <c r="L2" s="135"/>
    </row>
    <row r="3" spans="1:14" ht="25.5" customHeight="1" x14ac:dyDescent="0.2">
      <c r="A3" s="55"/>
      <c r="B3" s="55"/>
      <c r="C3" s="55"/>
      <c r="D3" s="55"/>
      <c r="E3" s="55"/>
      <c r="F3" s="55"/>
      <c r="G3" s="55"/>
      <c r="H3" s="55"/>
      <c r="I3" s="55"/>
      <c r="J3" s="55"/>
      <c r="K3" s="55"/>
      <c r="L3" s="25" t="s">
        <v>22</v>
      </c>
      <c r="M3" s="25" t="s">
        <v>112</v>
      </c>
      <c r="N3" s="25" t="s">
        <v>113</v>
      </c>
    </row>
    <row r="4" spans="1:14" s="1" customFormat="1" ht="19.350000000000001" customHeight="1" x14ac:dyDescent="0.2">
      <c r="A4" s="183" t="s">
        <v>102</v>
      </c>
      <c r="B4" s="183"/>
      <c r="C4" s="185">
        <f>ACCUEIL!B6</f>
        <v>0</v>
      </c>
      <c r="D4" s="185"/>
      <c r="E4" s="185"/>
      <c r="F4" s="185"/>
      <c r="G4" s="57"/>
      <c r="H4" s="58" t="s">
        <v>11</v>
      </c>
      <c r="I4" s="58"/>
      <c r="J4" s="58"/>
      <c r="K4" s="58"/>
      <c r="L4" s="92">
        <f>IF(L1="heure",SUM('Annexe 1 Dépenses de personnel'!J12:J999)/1607,"saisir les temps en heures")</f>
        <v>0</v>
      </c>
      <c r="M4" s="92">
        <f>SUMIF(B13:B1000,"Réalisation diagnostics liés à souscription mesures MASA",J13:J1000)/1607</f>
        <v>0</v>
      </c>
      <c r="N4" s="92">
        <f>SUMIF(B13:B1000,"Réalisation plans de gestion liés à souscription mesures MASA",J13:J1000)/1607</f>
        <v>0</v>
      </c>
    </row>
    <row r="5" spans="1:14" ht="19.350000000000001" customHeight="1" x14ac:dyDescent="0.2">
      <c r="A5" s="182" t="s">
        <v>69</v>
      </c>
      <c r="B5" s="182"/>
      <c r="C5" s="184" t="str">
        <f>ACCUEIL!B3</f>
        <v>Actions d'animation relative aux mesures agro-environnementales et climatiques</v>
      </c>
      <c r="D5" s="184"/>
      <c r="E5" s="184"/>
      <c r="F5" s="184"/>
      <c r="G5" s="57"/>
      <c r="H5" s="58" t="s">
        <v>110</v>
      </c>
      <c r="I5" s="58"/>
      <c r="J5" s="58"/>
      <c r="K5" s="58"/>
      <c r="L5" s="93">
        <f>ROUND(SUM('Annexe 1 Dépenses de personnel'!K13:K1000),2)</f>
        <v>0</v>
      </c>
      <c r="M5" s="93">
        <f>SUMIF(B13:B1000,"Réalisation diagnostics liés à souscription mesures MASA",K13:K1000)/1607</f>
        <v>0</v>
      </c>
      <c r="N5" s="93">
        <f>SUMIF(B13:B1000,"Réalisation plans de gestion liés à souscription mesures MASA",K13:K1000)/1607</f>
        <v>0</v>
      </c>
    </row>
    <row r="6" spans="1:14" ht="19.350000000000001" customHeight="1" x14ac:dyDescent="0.2">
      <c r="A6" s="183"/>
      <c r="B6" s="183"/>
      <c r="C6" s="185"/>
      <c r="D6" s="185"/>
      <c r="E6" s="185"/>
      <c r="F6" s="185"/>
      <c r="G6" s="57"/>
      <c r="H6" s="58" t="s">
        <v>89</v>
      </c>
      <c r="I6" s="58"/>
      <c r="J6" s="58"/>
      <c r="K6" s="58"/>
      <c r="L6" s="134" t="s">
        <v>96</v>
      </c>
      <c r="M6" s="105" t="str">
        <f>L6</f>
        <v>Oui</v>
      </c>
      <c r="N6" s="105" t="str">
        <f>L6</f>
        <v>Oui</v>
      </c>
    </row>
    <row r="7" spans="1:14" ht="19.350000000000001" customHeight="1" x14ac:dyDescent="0.2">
      <c r="A7" s="178" t="s">
        <v>0</v>
      </c>
      <c r="B7" s="178"/>
      <c r="C7" s="179" t="str">
        <f>ACCUEIL!B4</f>
        <v>Animation PAEC à partir de 2026</v>
      </c>
      <c r="D7" s="180"/>
      <c r="E7" s="180"/>
      <c r="F7" s="181"/>
      <c r="G7" s="57"/>
      <c r="H7" s="58" t="s">
        <v>84</v>
      </c>
      <c r="I7" s="58"/>
      <c r="J7" s="58"/>
      <c r="K7" s="58"/>
      <c r="L7" s="94">
        <f>IF(L6="Oui",ROUND(L5*0.25,2),0)</f>
        <v>0</v>
      </c>
      <c r="M7" s="94">
        <f t="shared" ref="M7:N7" si="0">IF(M6="Oui",ROUND(M5*0.25,2),0)</f>
        <v>0</v>
      </c>
      <c r="N7" s="94">
        <f t="shared" si="0"/>
        <v>0</v>
      </c>
    </row>
    <row r="8" spans="1:14" ht="19.350000000000001" customHeight="1" x14ac:dyDescent="0.2">
      <c r="A8" s="178" t="s">
        <v>4</v>
      </c>
      <c r="B8" s="178"/>
      <c r="C8" s="179">
        <f>ACCUEIL!$B5</f>
        <v>0</v>
      </c>
      <c r="D8" s="180"/>
      <c r="E8" s="180"/>
      <c r="F8" s="181"/>
      <c r="G8" s="57"/>
      <c r="H8" s="58" t="s">
        <v>111</v>
      </c>
      <c r="I8" s="58"/>
      <c r="J8" s="58"/>
      <c r="K8" s="58"/>
      <c r="L8" s="95">
        <f>L5+L7</f>
        <v>0</v>
      </c>
      <c r="M8" s="95">
        <f t="shared" ref="M8:N8" si="1">M5+M7</f>
        <v>0</v>
      </c>
      <c r="N8" s="95">
        <f t="shared" si="1"/>
        <v>0</v>
      </c>
    </row>
    <row r="9" spans="1:14" ht="17.100000000000001" customHeight="1" x14ac:dyDescent="0.2">
      <c r="A9" s="56"/>
      <c r="B9" s="56"/>
      <c r="C9" s="56"/>
      <c r="D9" s="56"/>
      <c r="E9" s="56"/>
      <c r="F9" s="56"/>
      <c r="G9" s="56"/>
      <c r="H9" s="56"/>
      <c r="I9" s="61"/>
      <c r="J9" s="61"/>
      <c r="K9" s="56"/>
      <c r="L9" s="56"/>
      <c r="M9" s="56"/>
      <c r="N9" s="19"/>
    </row>
    <row r="10" spans="1:14" ht="88.35" customHeight="1" x14ac:dyDescent="0.2">
      <c r="A10" s="174" t="s">
        <v>97</v>
      </c>
      <c r="B10" s="175"/>
      <c r="C10" s="175"/>
      <c r="D10" s="175"/>
      <c r="E10" s="175"/>
      <c r="F10" s="175"/>
      <c r="G10" s="175"/>
      <c r="H10" s="175"/>
      <c r="I10" s="175"/>
      <c r="J10" s="175"/>
      <c r="K10" s="175"/>
      <c r="L10" s="175"/>
      <c r="M10" s="62"/>
      <c r="N10" s="19"/>
    </row>
    <row r="11" spans="1:14" s="23" customFormat="1" ht="24.6" customHeight="1" x14ac:dyDescent="0.2">
      <c r="A11" s="56"/>
      <c r="B11" s="56" t="s">
        <v>12</v>
      </c>
      <c r="C11" s="56"/>
      <c r="D11" s="56"/>
      <c r="E11" s="56"/>
      <c r="F11" s="56"/>
      <c r="G11" s="63"/>
      <c r="H11" s="62"/>
      <c r="I11" s="141" t="s">
        <v>13</v>
      </c>
      <c r="J11" s="142">
        <f>SUM('Annexe 1 Dépenses de personnel'!J13:J992)</f>
        <v>0</v>
      </c>
      <c r="K11" s="143">
        <f>SUM('Annexe 1 Dépenses de personnel'!K13:K992)</f>
        <v>0</v>
      </c>
      <c r="L11" s="56"/>
      <c r="M11" s="62"/>
      <c r="N11" s="52"/>
    </row>
    <row r="12" spans="1:14" s="24" customFormat="1" ht="56.1" customHeight="1" x14ac:dyDescent="0.2">
      <c r="B12" s="25" t="s">
        <v>14</v>
      </c>
      <c r="C12" s="25" t="s">
        <v>15</v>
      </c>
      <c r="D12" s="25" t="s">
        <v>16</v>
      </c>
      <c r="E12" s="25" t="s">
        <v>87</v>
      </c>
      <c r="F12" s="26" t="s">
        <v>50</v>
      </c>
      <c r="G12" s="25" t="s">
        <v>52</v>
      </c>
      <c r="H12" s="25" t="s">
        <v>68</v>
      </c>
      <c r="I12" s="25" t="s">
        <v>51</v>
      </c>
      <c r="J12" s="25" t="s">
        <v>17</v>
      </c>
      <c r="K12" s="25" t="s">
        <v>18</v>
      </c>
      <c r="L12" s="25" t="s">
        <v>19</v>
      </c>
      <c r="M12" s="25" t="s">
        <v>63</v>
      </c>
    </row>
    <row r="13" spans="1:14" ht="28.35" customHeight="1" x14ac:dyDescent="0.2">
      <c r="A13" s="72">
        <v>1</v>
      </c>
      <c r="B13" s="127"/>
      <c r="C13" s="130"/>
      <c r="D13" s="130"/>
      <c r="E13" s="128"/>
      <c r="F13" s="130"/>
      <c r="G13" s="131"/>
      <c r="H13" s="132"/>
      <c r="I13" s="89" t="str">
        <f>IF(F13&lt;&gt;"",F13*(1607/12)*G13,"")</f>
        <v/>
      </c>
      <c r="J13" s="133"/>
      <c r="K13" s="90" t="str">
        <f>IF(H13&lt;&gt;"",ROUND(H13/I13,2)*J13,"")</f>
        <v/>
      </c>
      <c r="L13" s="129"/>
      <c r="M13" s="91" t="str">
        <f t="shared" ref="M13:M42" si="2">IF(I13&lt;&gt;"",H13/I13,"")</f>
        <v/>
      </c>
    </row>
    <row r="14" spans="1:14" s="28" customFormat="1" ht="28.35" customHeight="1" x14ac:dyDescent="0.2">
      <c r="A14" s="72">
        <f>'Annexe 1 Dépenses de personnel'!A13+1</f>
        <v>2</v>
      </c>
      <c r="B14" s="127"/>
      <c r="C14" s="130"/>
      <c r="D14" s="130"/>
      <c r="E14" s="128"/>
      <c r="F14" s="130"/>
      <c r="G14" s="131"/>
      <c r="H14" s="132"/>
      <c r="I14" s="89" t="str">
        <f>IF(F14&lt;&gt;"",F14*(1607/12)*G14,"")</f>
        <v/>
      </c>
      <c r="J14" s="133"/>
      <c r="K14" s="90" t="str">
        <f>IF(H14&lt;&gt;"",ROUND(H14/I14,2)*J14,"")</f>
        <v/>
      </c>
      <c r="L14" s="129"/>
      <c r="M14" s="91" t="str">
        <f t="shared" ref="M14" si="3">IF(I14&lt;&gt;"",H14/I14,"")</f>
        <v/>
      </c>
    </row>
    <row r="15" spans="1:14" s="28" customFormat="1" ht="28.35" customHeight="1" x14ac:dyDescent="0.2">
      <c r="A15" s="72">
        <f>'Annexe 1 Dépenses de personnel'!A14+1</f>
        <v>3</v>
      </c>
      <c r="B15" s="127"/>
      <c r="C15" s="130"/>
      <c r="D15" s="130"/>
      <c r="E15" s="128"/>
      <c r="F15" s="130"/>
      <c r="G15" s="131"/>
      <c r="H15" s="132"/>
      <c r="I15" s="89" t="str">
        <f>IF(F15&lt;&gt;"",F15*(1607/12)*G15,"")</f>
        <v/>
      </c>
      <c r="J15" s="133"/>
      <c r="K15" s="90" t="str">
        <f>IF(H15&lt;&gt;"",ROUND(H15/I15,2)*J15,"")</f>
        <v/>
      </c>
      <c r="L15" s="129"/>
      <c r="M15" s="91" t="str">
        <f t="shared" ref="M15" si="4">IF(I15&lt;&gt;"",H15/I15,"")</f>
        <v/>
      </c>
    </row>
    <row r="16" spans="1:14" s="28" customFormat="1" ht="28.35" customHeight="1" x14ac:dyDescent="0.2">
      <c r="A16" s="72">
        <f>'Annexe 1 Dépenses de personnel'!A15+1</f>
        <v>4</v>
      </c>
      <c r="B16" s="127"/>
      <c r="C16" s="130"/>
      <c r="D16" s="130"/>
      <c r="E16" s="128"/>
      <c r="F16" s="130"/>
      <c r="G16" s="131"/>
      <c r="H16" s="132"/>
      <c r="I16" s="89" t="str">
        <f t="shared" ref="I16:I42" si="5">IF(F16&lt;&gt;"",F16*(1607/12)*G16,"")</f>
        <v/>
      </c>
      <c r="J16" s="133"/>
      <c r="K16" s="90" t="str">
        <f t="shared" ref="K16:K42" si="6">IF(H16&lt;&gt;"",ROUND(H16/I16,2)*J16,"")</f>
        <v/>
      </c>
      <c r="L16" s="129"/>
      <c r="M16" s="91" t="str">
        <f t="shared" si="2"/>
        <v/>
      </c>
    </row>
    <row r="17" spans="1:13" s="28" customFormat="1" ht="28.35" customHeight="1" x14ac:dyDescent="0.2">
      <c r="A17" s="72">
        <f>'Annexe 1 Dépenses de personnel'!A16+1</f>
        <v>5</v>
      </c>
      <c r="B17" s="127"/>
      <c r="C17" s="130"/>
      <c r="D17" s="130"/>
      <c r="E17" s="128"/>
      <c r="F17" s="130"/>
      <c r="G17" s="131"/>
      <c r="H17" s="132"/>
      <c r="I17" s="89" t="str">
        <f t="shared" si="5"/>
        <v/>
      </c>
      <c r="J17" s="133"/>
      <c r="K17" s="90" t="str">
        <f t="shared" si="6"/>
        <v/>
      </c>
      <c r="L17" s="129"/>
      <c r="M17" s="91" t="str">
        <f t="shared" si="2"/>
        <v/>
      </c>
    </row>
    <row r="18" spans="1:13" s="28" customFormat="1" ht="28.35" customHeight="1" x14ac:dyDescent="0.2">
      <c r="A18" s="72">
        <f>'Annexe 1 Dépenses de personnel'!A17+1</f>
        <v>6</v>
      </c>
      <c r="B18" s="127"/>
      <c r="C18" s="130"/>
      <c r="D18" s="130"/>
      <c r="E18" s="128"/>
      <c r="F18" s="130"/>
      <c r="G18" s="131"/>
      <c r="H18" s="132"/>
      <c r="I18" s="89" t="str">
        <f t="shared" si="5"/>
        <v/>
      </c>
      <c r="J18" s="133"/>
      <c r="K18" s="90" t="str">
        <f t="shared" si="6"/>
        <v/>
      </c>
      <c r="L18" s="129"/>
      <c r="M18" s="91" t="str">
        <f t="shared" si="2"/>
        <v/>
      </c>
    </row>
    <row r="19" spans="1:13" s="28" customFormat="1" ht="28.35" customHeight="1" x14ac:dyDescent="0.2">
      <c r="A19" s="72">
        <f>'Annexe 1 Dépenses de personnel'!A18+1</f>
        <v>7</v>
      </c>
      <c r="B19" s="127"/>
      <c r="C19" s="130"/>
      <c r="D19" s="130"/>
      <c r="E19" s="128"/>
      <c r="F19" s="130"/>
      <c r="G19" s="131"/>
      <c r="H19" s="132"/>
      <c r="I19" s="89" t="str">
        <f t="shared" si="5"/>
        <v/>
      </c>
      <c r="J19" s="133"/>
      <c r="K19" s="90" t="str">
        <f t="shared" si="6"/>
        <v/>
      </c>
      <c r="L19" s="129"/>
      <c r="M19" s="91" t="str">
        <f t="shared" si="2"/>
        <v/>
      </c>
    </row>
    <row r="20" spans="1:13" s="28" customFormat="1" ht="28.35" customHeight="1" x14ac:dyDescent="0.2">
      <c r="A20" s="72">
        <f>'Annexe 1 Dépenses de personnel'!A19+1</f>
        <v>8</v>
      </c>
      <c r="B20" s="127"/>
      <c r="C20" s="130"/>
      <c r="D20" s="130"/>
      <c r="E20" s="128"/>
      <c r="F20" s="130"/>
      <c r="G20" s="131"/>
      <c r="H20" s="132"/>
      <c r="I20" s="89" t="str">
        <f t="shared" si="5"/>
        <v/>
      </c>
      <c r="J20" s="133"/>
      <c r="K20" s="90" t="str">
        <f t="shared" si="6"/>
        <v/>
      </c>
      <c r="L20" s="129"/>
      <c r="M20" s="91" t="str">
        <f t="shared" si="2"/>
        <v/>
      </c>
    </row>
    <row r="21" spans="1:13" s="28" customFormat="1" ht="28.35" customHeight="1" x14ac:dyDescent="0.2">
      <c r="A21" s="72">
        <f>'Annexe 1 Dépenses de personnel'!A20+1</f>
        <v>9</v>
      </c>
      <c r="B21" s="127"/>
      <c r="C21" s="130"/>
      <c r="D21" s="130"/>
      <c r="E21" s="128"/>
      <c r="F21" s="130"/>
      <c r="G21" s="131"/>
      <c r="H21" s="132"/>
      <c r="I21" s="89" t="str">
        <f t="shared" si="5"/>
        <v/>
      </c>
      <c r="J21" s="133"/>
      <c r="K21" s="90" t="str">
        <f t="shared" si="6"/>
        <v/>
      </c>
      <c r="L21" s="129"/>
      <c r="M21" s="91" t="str">
        <f t="shared" si="2"/>
        <v/>
      </c>
    </row>
    <row r="22" spans="1:13" s="28" customFormat="1" ht="28.35" customHeight="1" x14ac:dyDescent="0.2">
      <c r="A22" s="72">
        <f>'Annexe 1 Dépenses de personnel'!A21+1</f>
        <v>10</v>
      </c>
      <c r="B22" s="127"/>
      <c r="C22" s="130"/>
      <c r="D22" s="130"/>
      <c r="E22" s="128"/>
      <c r="F22" s="130"/>
      <c r="G22" s="131"/>
      <c r="H22" s="132"/>
      <c r="I22" s="89" t="str">
        <f t="shared" si="5"/>
        <v/>
      </c>
      <c r="J22" s="133"/>
      <c r="K22" s="90" t="str">
        <f t="shared" si="6"/>
        <v/>
      </c>
      <c r="L22" s="129"/>
      <c r="M22" s="91" t="str">
        <f t="shared" si="2"/>
        <v/>
      </c>
    </row>
    <row r="23" spans="1:13" ht="28.35" customHeight="1" x14ac:dyDescent="0.2">
      <c r="A23" s="72">
        <f>'Annexe 1 Dépenses de personnel'!A22+1</f>
        <v>11</v>
      </c>
      <c r="B23" s="127"/>
      <c r="C23" s="130"/>
      <c r="D23" s="130"/>
      <c r="E23" s="128"/>
      <c r="F23" s="130"/>
      <c r="G23" s="131"/>
      <c r="H23" s="132"/>
      <c r="I23" s="89" t="str">
        <f t="shared" si="5"/>
        <v/>
      </c>
      <c r="J23" s="133"/>
      <c r="K23" s="90" t="str">
        <f t="shared" si="6"/>
        <v/>
      </c>
      <c r="L23" s="129"/>
      <c r="M23" s="91" t="str">
        <f t="shared" si="2"/>
        <v/>
      </c>
    </row>
    <row r="24" spans="1:13" ht="28.35" customHeight="1" x14ac:dyDescent="0.2">
      <c r="A24" s="72">
        <f>'Annexe 1 Dépenses de personnel'!A23+1</f>
        <v>12</v>
      </c>
      <c r="B24" s="127"/>
      <c r="C24" s="130"/>
      <c r="D24" s="130"/>
      <c r="E24" s="128"/>
      <c r="F24" s="130"/>
      <c r="G24" s="131"/>
      <c r="H24" s="132"/>
      <c r="I24" s="89" t="str">
        <f t="shared" si="5"/>
        <v/>
      </c>
      <c r="J24" s="133"/>
      <c r="K24" s="90" t="str">
        <f t="shared" si="6"/>
        <v/>
      </c>
      <c r="L24" s="129"/>
      <c r="M24" s="91" t="str">
        <f t="shared" si="2"/>
        <v/>
      </c>
    </row>
    <row r="25" spans="1:13" ht="28.35" customHeight="1" x14ac:dyDescent="0.2">
      <c r="A25" s="72">
        <f>'Annexe 1 Dépenses de personnel'!A24+1</f>
        <v>13</v>
      </c>
      <c r="B25" s="127"/>
      <c r="C25" s="130"/>
      <c r="D25" s="130"/>
      <c r="E25" s="128"/>
      <c r="F25" s="130"/>
      <c r="G25" s="131"/>
      <c r="H25" s="132"/>
      <c r="I25" s="89" t="str">
        <f t="shared" si="5"/>
        <v/>
      </c>
      <c r="J25" s="133"/>
      <c r="K25" s="90" t="str">
        <f t="shared" si="6"/>
        <v/>
      </c>
      <c r="L25" s="129"/>
      <c r="M25" s="91" t="str">
        <f t="shared" si="2"/>
        <v/>
      </c>
    </row>
    <row r="26" spans="1:13" ht="28.35" customHeight="1" x14ac:dyDescent="0.2">
      <c r="A26" s="73">
        <f>'Annexe 1 Dépenses de personnel'!A25+1</f>
        <v>14</v>
      </c>
      <c r="B26" s="127"/>
      <c r="C26" s="130"/>
      <c r="D26" s="130"/>
      <c r="E26" s="128"/>
      <c r="F26" s="130"/>
      <c r="G26" s="131"/>
      <c r="H26" s="132"/>
      <c r="I26" s="89" t="str">
        <f t="shared" si="5"/>
        <v/>
      </c>
      <c r="J26" s="133"/>
      <c r="K26" s="90" t="str">
        <f t="shared" si="6"/>
        <v/>
      </c>
      <c r="L26" s="129"/>
      <c r="M26" s="91" t="str">
        <f t="shared" si="2"/>
        <v/>
      </c>
    </row>
    <row r="27" spans="1:13" ht="28.35" customHeight="1" x14ac:dyDescent="0.2">
      <c r="A27" s="73">
        <f>'Annexe 1 Dépenses de personnel'!A26+1</f>
        <v>15</v>
      </c>
      <c r="B27" s="127"/>
      <c r="C27" s="130"/>
      <c r="D27" s="130"/>
      <c r="E27" s="128"/>
      <c r="F27" s="130"/>
      <c r="G27" s="131"/>
      <c r="H27" s="132"/>
      <c r="I27" s="89" t="str">
        <f t="shared" si="5"/>
        <v/>
      </c>
      <c r="J27" s="133"/>
      <c r="K27" s="90" t="str">
        <f t="shared" si="6"/>
        <v/>
      </c>
      <c r="L27" s="129"/>
      <c r="M27" s="91" t="str">
        <f t="shared" si="2"/>
        <v/>
      </c>
    </row>
    <row r="28" spans="1:13" ht="28.35" customHeight="1" x14ac:dyDescent="0.2">
      <c r="A28" s="73">
        <f>'Annexe 1 Dépenses de personnel'!A27+1</f>
        <v>16</v>
      </c>
      <c r="B28" s="127"/>
      <c r="C28" s="130"/>
      <c r="D28" s="130"/>
      <c r="E28" s="128"/>
      <c r="F28" s="130"/>
      <c r="G28" s="131"/>
      <c r="H28" s="132"/>
      <c r="I28" s="89" t="str">
        <f t="shared" si="5"/>
        <v/>
      </c>
      <c r="J28" s="133"/>
      <c r="K28" s="90" t="str">
        <f t="shared" si="6"/>
        <v/>
      </c>
      <c r="L28" s="129"/>
      <c r="M28" s="91" t="str">
        <f t="shared" si="2"/>
        <v/>
      </c>
    </row>
    <row r="29" spans="1:13" ht="28.35" customHeight="1" x14ac:dyDescent="0.2">
      <c r="A29" s="73">
        <f>'Annexe 1 Dépenses de personnel'!A28+1</f>
        <v>17</v>
      </c>
      <c r="B29" s="127"/>
      <c r="C29" s="130"/>
      <c r="D29" s="130"/>
      <c r="E29" s="128"/>
      <c r="F29" s="130"/>
      <c r="G29" s="131"/>
      <c r="H29" s="132"/>
      <c r="I29" s="89" t="str">
        <f t="shared" si="5"/>
        <v/>
      </c>
      <c r="J29" s="133"/>
      <c r="K29" s="90" t="str">
        <f t="shared" si="6"/>
        <v/>
      </c>
      <c r="L29" s="129"/>
      <c r="M29" s="91" t="str">
        <f t="shared" si="2"/>
        <v/>
      </c>
    </row>
    <row r="30" spans="1:13" ht="28.35" customHeight="1" x14ac:dyDescent="0.2">
      <c r="A30" s="73">
        <f>'Annexe 1 Dépenses de personnel'!A29+1</f>
        <v>18</v>
      </c>
      <c r="B30" s="127"/>
      <c r="C30" s="130"/>
      <c r="D30" s="130"/>
      <c r="E30" s="128"/>
      <c r="F30" s="130"/>
      <c r="G30" s="131"/>
      <c r="H30" s="132"/>
      <c r="I30" s="89" t="str">
        <f t="shared" si="5"/>
        <v/>
      </c>
      <c r="J30" s="133"/>
      <c r="K30" s="90" t="str">
        <f t="shared" si="6"/>
        <v/>
      </c>
      <c r="L30" s="129"/>
      <c r="M30" s="91" t="str">
        <f t="shared" si="2"/>
        <v/>
      </c>
    </row>
    <row r="31" spans="1:13" ht="28.35" customHeight="1" x14ac:dyDescent="0.2">
      <c r="A31" s="73">
        <f>'Annexe 1 Dépenses de personnel'!A30+1</f>
        <v>19</v>
      </c>
      <c r="B31" s="127"/>
      <c r="C31" s="130"/>
      <c r="D31" s="130"/>
      <c r="E31" s="128"/>
      <c r="F31" s="130"/>
      <c r="G31" s="131"/>
      <c r="H31" s="132"/>
      <c r="I31" s="89" t="str">
        <f t="shared" si="5"/>
        <v/>
      </c>
      <c r="J31" s="133"/>
      <c r="K31" s="90" t="str">
        <f t="shared" si="6"/>
        <v/>
      </c>
      <c r="L31" s="129"/>
      <c r="M31" s="91" t="str">
        <f t="shared" si="2"/>
        <v/>
      </c>
    </row>
    <row r="32" spans="1:13" ht="28.35" customHeight="1" x14ac:dyDescent="0.2">
      <c r="A32" s="73">
        <f>'Annexe 1 Dépenses de personnel'!A31+1</f>
        <v>20</v>
      </c>
      <c r="B32" s="127"/>
      <c r="C32" s="130"/>
      <c r="D32" s="130"/>
      <c r="E32" s="128"/>
      <c r="F32" s="130"/>
      <c r="G32" s="131"/>
      <c r="H32" s="132"/>
      <c r="I32" s="89" t="str">
        <f t="shared" si="5"/>
        <v/>
      </c>
      <c r="J32" s="133"/>
      <c r="K32" s="90" t="str">
        <f t="shared" si="6"/>
        <v/>
      </c>
      <c r="L32" s="129"/>
      <c r="M32" s="91" t="str">
        <f t="shared" si="2"/>
        <v/>
      </c>
    </row>
    <row r="33" spans="1:13" ht="28.35" customHeight="1" x14ac:dyDescent="0.2">
      <c r="A33" s="73">
        <f>'Annexe 1 Dépenses de personnel'!A32+1</f>
        <v>21</v>
      </c>
      <c r="B33" s="127"/>
      <c r="C33" s="130"/>
      <c r="D33" s="130"/>
      <c r="E33" s="128"/>
      <c r="F33" s="130"/>
      <c r="G33" s="131"/>
      <c r="H33" s="132"/>
      <c r="I33" s="89" t="str">
        <f t="shared" si="5"/>
        <v/>
      </c>
      <c r="J33" s="133"/>
      <c r="K33" s="90" t="str">
        <f t="shared" si="6"/>
        <v/>
      </c>
      <c r="L33" s="129"/>
      <c r="M33" s="91" t="str">
        <f t="shared" si="2"/>
        <v/>
      </c>
    </row>
    <row r="34" spans="1:13" ht="28.35" customHeight="1" x14ac:dyDescent="0.2">
      <c r="A34" s="73">
        <f>'Annexe 1 Dépenses de personnel'!A33+1</f>
        <v>22</v>
      </c>
      <c r="B34" s="127"/>
      <c r="C34" s="130"/>
      <c r="D34" s="130"/>
      <c r="E34" s="128"/>
      <c r="F34" s="130"/>
      <c r="G34" s="131"/>
      <c r="H34" s="132"/>
      <c r="I34" s="89" t="str">
        <f t="shared" si="5"/>
        <v/>
      </c>
      <c r="J34" s="133"/>
      <c r="K34" s="90" t="str">
        <f t="shared" si="6"/>
        <v/>
      </c>
      <c r="L34" s="129"/>
      <c r="M34" s="91" t="str">
        <f t="shared" si="2"/>
        <v/>
      </c>
    </row>
    <row r="35" spans="1:13" ht="28.35" customHeight="1" x14ac:dyDescent="0.2">
      <c r="A35" s="73">
        <f>'Annexe 1 Dépenses de personnel'!A34+1</f>
        <v>23</v>
      </c>
      <c r="B35" s="127"/>
      <c r="C35" s="130"/>
      <c r="D35" s="130"/>
      <c r="E35" s="128"/>
      <c r="F35" s="130"/>
      <c r="G35" s="131"/>
      <c r="H35" s="132"/>
      <c r="I35" s="89" t="str">
        <f t="shared" si="5"/>
        <v/>
      </c>
      <c r="J35" s="133"/>
      <c r="K35" s="90" t="str">
        <f t="shared" si="6"/>
        <v/>
      </c>
      <c r="L35" s="129"/>
      <c r="M35" s="91" t="str">
        <f t="shared" si="2"/>
        <v/>
      </c>
    </row>
    <row r="36" spans="1:13" ht="28.35" customHeight="1" x14ac:dyDescent="0.2">
      <c r="A36" s="73">
        <f>'Annexe 1 Dépenses de personnel'!A35+1</f>
        <v>24</v>
      </c>
      <c r="B36" s="127"/>
      <c r="C36" s="130"/>
      <c r="D36" s="130"/>
      <c r="E36" s="128"/>
      <c r="F36" s="130"/>
      <c r="G36" s="131"/>
      <c r="H36" s="132"/>
      <c r="I36" s="89" t="str">
        <f t="shared" si="5"/>
        <v/>
      </c>
      <c r="J36" s="133"/>
      <c r="K36" s="90" t="str">
        <f t="shared" si="6"/>
        <v/>
      </c>
      <c r="L36" s="129"/>
      <c r="M36" s="91" t="str">
        <f t="shared" si="2"/>
        <v/>
      </c>
    </row>
    <row r="37" spans="1:13" ht="28.35" customHeight="1" x14ac:dyDescent="0.2">
      <c r="A37" s="73">
        <f>'Annexe 1 Dépenses de personnel'!A36+1</f>
        <v>25</v>
      </c>
      <c r="B37" s="127"/>
      <c r="C37" s="130"/>
      <c r="D37" s="130"/>
      <c r="E37" s="128"/>
      <c r="F37" s="130"/>
      <c r="G37" s="131"/>
      <c r="H37" s="132"/>
      <c r="I37" s="89" t="str">
        <f t="shared" si="5"/>
        <v/>
      </c>
      <c r="J37" s="133"/>
      <c r="K37" s="90" t="str">
        <f t="shared" si="6"/>
        <v/>
      </c>
      <c r="L37" s="129"/>
      <c r="M37" s="91" t="str">
        <f t="shared" si="2"/>
        <v/>
      </c>
    </row>
    <row r="38" spans="1:13" ht="28.35" customHeight="1" x14ac:dyDescent="0.2">
      <c r="A38" s="73">
        <f>'Annexe 1 Dépenses de personnel'!A37+1</f>
        <v>26</v>
      </c>
      <c r="B38" s="127"/>
      <c r="C38" s="130"/>
      <c r="D38" s="130"/>
      <c r="E38" s="128"/>
      <c r="F38" s="130"/>
      <c r="G38" s="131"/>
      <c r="H38" s="132"/>
      <c r="I38" s="89" t="str">
        <f t="shared" si="5"/>
        <v/>
      </c>
      <c r="J38" s="133"/>
      <c r="K38" s="90" t="str">
        <f t="shared" si="6"/>
        <v/>
      </c>
      <c r="L38" s="129"/>
      <c r="M38" s="91" t="str">
        <f t="shared" si="2"/>
        <v/>
      </c>
    </row>
    <row r="39" spans="1:13" ht="28.35" customHeight="1" x14ac:dyDescent="0.2">
      <c r="A39" s="73">
        <f>'Annexe 1 Dépenses de personnel'!A38+1</f>
        <v>27</v>
      </c>
      <c r="B39" s="127"/>
      <c r="C39" s="130"/>
      <c r="D39" s="130"/>
      <c r="E39" s="128"/>
      <c r="F39" s="130"/>
      <c r="G39" s="131"/>
      <c r="H39" s="132"/>
      <c r="I39" s="89" t="str">
        <f t="shared" si="5"/>
        <v/>
      </c>
      <c r="J39" s="133"/>
      <c r="K39" s="90" t="str">
        <f t="shared" si="6"/>
        <v/>
      </c>
      <c r="L39" s="129"/>
      <c r="M39" s="91" t="str">
        <f t="shared" si="2"/>
        <v/>
      </c>
    </row>
    <row r="40" spans="1:13" ht="28.35" customHeight="1" x14ac:dyDescent="0.2">
      <c r="A40" s="73">
        <f>'Annexe 1 Dépenses de personnel'!A39+1</f>
        <v>28</v>
      </c>
      <c r="B40" s="127"/>
      <c r="C40" s="130"/>
      <c r="D40" s="130"/>
      <c r="E40" s="128"/>
      <c r="F40" s="130"/>
      <c r="G40" s="131"/>
      <c r="H40" s="132"/>
      <c r="I40" s="89" t="str">
        <f t="shared" si="5"/>
        <v/>
      </c>
      <c r="J40" s="133"/>
      <c r="K40" s="90" t="str">
        <f t="shared" si="6"/>
        <v/>
      </c>
      <c r="L40" s="129"/>
      <c r="M40" s="91" t="str">
        <f t="shared" si="2"/>
        <v/>
      </c>
    </row>
    <row r="41" spans="1:13" ht="28.35" customHeight="1" x14ac:dyDescent="0.2">
      <c r="A41" s="73">
        <f>'Annexe 1 Dépenses de personnel'!A40+1</f>
        <v>29</v>
      </c>
      <c r="B41" s="127"/>
      <c r="C41" s="130"/>
      <c r="D41" s="130"/>
      <c r="E41" s="128"/>
      <c r="F41" s="130"/>
      <c r="G41" s="131"/>
      <c r="H41" s="132"/>
      <c r="I41" s="89" t="str">
        <f t="shared" si="5"/>
        <v/>
      </c>
      <c r="J41" s="133"/>
      <c r="K41" s="90" t="str">
        <f t="shared" si="6"/>
        <v/>
      </c>
      <c r="L41" s="129"/>
      <c r="M41" s="91" t="str">
        <f t="shared" si="2"/>
        <v/>
      </c>
    </row>
    <row r="42" spans="1:13" ht="28.35" customHeight="1" x14ac:dyDescent="0.2">
      <c r="A42" s="73">
        <f>'Annexe 1 Dépenses de personnel'!A41+1</f>
        <v>30</v>
      </c>
      <c r="B42" s="127"/>
      <c r="C42" s="130"/>
      <c r="D42" s="130"/>
      <c r="E42" s="128"/>
      <c r="F42" s="130"/>
      <c r="G42" s="131"/>
      <c r="H42" s="132"/>
      <c r="I42" s="89" t="str">
        <f t="shared" si="5"/>
        <v/>
      </c>
      <c r="J42" s="133"/>
      <c r="K42" s="90" t="str">
        <f t="shared" si="6"/>
        <v/>
      </c>
      <c r="L42" s="129"/>
      <c r="M42" s="91" t="str">
        <f t="shared" si="2"/>
        <v/>
      </c>
    </row>
    <row r="43" spans="1:13" x14ac:dyDescent="0.2">
      <c r="A43" s="19"/>
      <c r="B43" s="19"/>
      <c r="C43" s="19"/>
      <c r="D43" s="19"/>
      <c r="H43" s="19"/>
      <c r="I43" s="74"/>
      <c r="J43" s="74"/>
      <c r="K43" s="19"/>
      <c r="L43" s="19"/>
      <c r="M43" s="19"/>
    </row>
  </sheetData>
  <sheetProtection selectLockedCells="1" selectUnlockedCells="1"/>
  <mergeCells count="11">
    <mergeCell ref="A10:L10"/>
    <mergeCell ref="A1:H1"/>
    <mergeCell ref="J1:K1"/>
    <mergeCell ref="A7:B7"/>
    <mergeCell ref="A8:B8"/>
    <mergeCell ref="C7:F7"/>
    <mergeCell ref="C8:F8"/>
    <mergeCell ref="A5:B6"/>
    <mergeCell ref="C5:F6"/>
    <mergeCell ref="A4:B4"/>
    <mergeCell ref="C4:F4"/>
  </mergeCells>
  <dataValidations count="4">
    <dataValidation operator="equal" allowBlank="1" showErrorMessage="1" sqref="L1:L2" xr:uid="{00000000-0002-0000-0100-000000000000}">
      <formula1>0</formula1>
      <formula2>0</formula2>
    </dataValidation>
    <dataValidation type="list" operator="equal" allowBlank="1" showErrorMessage="1" sqref="L13:L42" xr:uid="{00000000-0002-0000-0100-000001000000}">
      <formula1>"Oui,Non,Autres justificatifs"</formula1>
      <formula2>0</formula2>
    </dataValidation>
    <dataValidation type="decimal" allowBlank="1" showInputMessage="1" showErrorMessage="1" error="La valeur doit être comprise entre 0,1 et 1." prompt="La valeur doit être comprise entre 0,1 et 1." sqref="G13:G42" xr:uid="{00000000-0002-0000-0100-000002000000}">
      <formula1>0.1</formula1>
      <formula2>1</formula2>
    </dataValidation>
    <dataValidation type="list" operator="equal" allowBlank="1" showErrorMessage="1" sqref="L6" xr:uid="{00000000-0002-0000-0100-000003000000}">
      <formula1>"Oui,Non,"</formula1>
      <formula2>0</formula2>
    </dataValidation>
  </dataValidations>
  <printOptions horizontalCentered="1"/>
  <pageMargins left="0.23622047244094491" right="0.23622047244094491" top="0.74803149606299213" bottom="0.74803149606299213" header="0.31496062992125984" footer="0.31496062992125984"/>
  <pageSetup paperSize="8" scale="92" fitToHeight="0" orientation="landscape" useFirstPageNumber="1" horizontalDpi="300" verticalDpi="300" r:id="rId1"/>
  <headerFooter alignWithMargins="0">
    <oddHeader>&amp;LEtat récapitulatif des dépenses  de personnel&amp;RV1 du 17/08/2023 - Page &amp;P/&amp;N</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4000000}">
          <x14:formula1>
            <xm:f>Paramètres!$D$3:$D$9</xm:f>
          </x14:formula1>
          <xm:sqref>E13:E42</xm:sqref>
        </x14:dataValidation>
        <x14:dataValidation type="list" operator="equal" allowBlank="1" showErrorMessage="1" xr:uid="{00000000-0002-0000-0100-000005000000}">
          <x14:formula1>
            <xm:f>Paramètres!$B$3:$B$11</xm:f>
          </x14:formula1>
          <xm:sqref>B14:B42</xm:sqref>
        </x14:dataValidation>
        <x14:dataValidation type="list" operator="equal" allowBlank="1" showErrorMessage="1" xr:uid="{4DC62C85-B454-4872-9F34-115FFB20ECE7}">
          <x14:formula1>
            <xm:f>Paramètres!$A$3:$A$13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M158"/>
  <sheetViews>
    <sheetView zoomScale="85" zoomScaleNormal="85" workbookViewId="0">
      <selection activeCell="G15" sqref="G15"/>
    </sheetView>
  </sheetViews>
  <sheetFormatPr baseColWidth="10" defaultColWidth="11" defaultRowHeight="12.75" x14ac:dyDescent="0.2"/>
  <cols>
    <col min="1" max="1" width="3.42578125" customWidth="1"/>
    <col min="2" max="2" width="32.5703125" style="3" customWidth="1"/>
    <col min="3" max="3" width="26.5703125" style="3" customWidth="1"/>
    <col min="4" max="4" width="36.5703125" style="3" customWidth="1"/>
    <col min="5" max="5" width="27.5703125" style="3" customWidth="1"/>
    <col min="6" max="6" width="25.42578125" style="3" customWidth="1"/>
    <col min="7" max="7" width="31.42578125" style="4" customWidth="1"/>
    <col min="8" max="8" width="17.5703125" style="4" customWidth="1"/>
    <col min="9" max="9" width="15.42578125" style="4" customWidth="1"/>
    <col min="10" max="11" width="15.42578125" style="5" customWidth="1"/>
    <col min="12" max="12" width="15.5703125" customWidth="1"/>
  </cols>
  <sheetData>
    <row r="1" spans="1:13" ht="45.6" customHeight="1" x14ac:dyDescent="0.2">
      <c r="A1" s="186" t="s">
        <v>99</v>
      </c>
      <c r="B1" s="187"/>
      <c r="C1" s="187"/>
      <c r="D1" s="187"/>
      <c r="E1" s="187"/>
      <c r="F1" s="6"/>
      <c r="G1" s="6"/>
      <c r="H1" s="7"/>
      <c r="I1" s="8"/>
      <c r="J1"/>
      <c r="K1"/>
    </row>
    <row r="2" spans="1:13" ht="22.5" x14ac:dyDescent="0.2">
      <c r="A2" s="9"/>
      <c r="B2" s="9"/>
      <c r="C2" s="9"/>
      <c r="D2" s="9"/>
      <c r="E2" s="9"/>
      <c r="F2" s="6"/>
      <c r="G2" s="6"/>
      <c r="H2" s="7"/>
      <c r="I2" s="25" t="s">
        <v>22</v>
      </c>
      <c r="J2" s="25" t="s">
        <v>112</v>
      </c>
      <c r="K2" s="25" t="s">
        <v>113</v>
      </c>
    </row>
    <row r="3" spans="1:13" s="9" customFormat="1" ht="26.85" customHeight="1" x14ac:dyDescent="0.2">
      <c r="A3" s="183" t="s">
        <v>102</v>
      </c>
      <c r="B3" s="183"/>
      <c r="C3" s="183">
        <f>ACCUEIL!B6</f>
        <v>0</v>
      </c>
      <c r="D3" s="183"/>
      <c r="E3" s="86" t="s">
        <v>65</v>
      </c>
      <c r="F3" s="87"/>
      <c r="G3" s="87"/>
      <c r="H3" s="88"/>
      <c r="I3" s="96">
        <f>SUM('Annexe 2  Dépenses facturées'!F15:G26)</f>
        <v>0</v>
      </c>
      <c r="J3" s="96">
        <f ca="1">SUMIF(B15:B999,"Réalisation diagnostics liés à souscription mesures MASA",F15:F26)+SUMIF(B15:B999,"Réalisation diagnostics liés à souscription mesures MASA",G15:G26)</f>
        <v>0</v>
      </c>
      <c r="K3" s="96">
        <f>SUMIF(B15:B26,"Réalisation plans de gestion liés à souscription mesures MASA",F15:F26)+SUMIF(B15:B26,"Réalisation plans de gestion liés à souscription mesures MASA",G15:G26)</f>
        <v>0</v>
      </c>
    </row>
    <row r="4" spans="1:13" ht="26.85" customHeight="1" x14ac:dyDescent="0.2">
      <c r="A4" s="197" t="s">
        <v>69</v>
      </c>
      <c r="B4" s="197"/>
      <c r="C4" s="199" t="str">
        <f>ACCUEIL!B3</f>
        <v>Actions d'animation relative aux mesures agro-environnementales et climatiques</v>
      </c>
      <c r="D4" s="200"/>
      <c r="E4" s="86" t="s">
        <v>117</v>
      </c>
      <c r="F4" s="87"/>
      <c r="G4" s="87"/>
      <c r="H4" s="88"/>
      <c r="I4" s="96">
        <f>IF(ACCUEIL!E6="Oui",SUM('Annexe 2  Dépenses facturées'!F15:F26)+SUM('Annexe 2  Dépenses facturées'!H15:H26),SUM('Annexe 2  Dépenses facturées'!F15:F26))</f>
        <v>0</v>
      </c>
      <c r="J4" s="96">
        <f>IF(ACCUEIL!E6="Oui",SUMIF(B15:B26,"Réalisation diagnostics liés à souscription mesures MASA",F15:F26)+SUMIF(B15:B26,"Réalisation diagnostics liés à souscription mesures MASA",H15:H26),SUMIF(B15:B26,"Réalisation diagnostics liés à souscription mesures MASA",F15:F26))</f>
        <v>0</v>
      </c>
      <c r="K4" s="96">
        <f>IF(ACCUEIL!E6="Oui",SUMIF(B15:B26,"Réalisation plans de gestion liés à souscription mesures MASA",F15:F26)+SUMIF(B15:B26,"Réalisation plans de gestion liés à souscription mesures MASA",H15:H26),SUMIF(B15:B26,"Réalisation plans de gestion liés à souscription mesures MASA",F15:F26))</f>
        <v>0</v>
      </c>
    </row>
    <row r="5" spans="1:13" ht="26.85" customHeight="1" x14ac:dyDescent="0.2">
      <c r="A5" s="198"/>
      <c r="B5" s="198"/>
      <c r="C5" s="201"/>
      <c r="D5" s="202"/>
      <c r="E5" s="86" t="s">
        <v>114</v>
      </c>
      <c r="F5" s="87"/>
      <c r="G5" s="87"/>
      <c r="H5" s="88"/>
      <c r="I5" s="96">
        <f>SUM('Annexe 2  Dépenses facturées'!F15:F26)</f>
        <v>0</v>
      </c>
      <c r="J5" s="96">
        <f>SUMIF(B15:B26,"Réalisation diagnostics liés à souscription mesures MASA",F15:F26)</f>
        <v>0</v>
      </c>
      <c r="K5" s="96">
        <f>SUMIF(B15:B26,"Réalisation plans de gestion liés à souscription mesures MASA",F15:F26)</f>
        <v>0</v>
      </c>
    </row>
    <row r="6" spans="1:13" ht="26.85" customHeight="1" x14ac:dyDescent="0.2">
      <c r="A6" s="178" t="s">
        <v>0</v>
      </c>
      <c r="B6" s="178"/>
      <c r="C6" s="195" t="str">
        <f>ACCUEIL!B4</f>
        <v>Animation PAEC à partir de 2026</v>
      </c>
      <c r="D6" s="196"/>
      <c r="E6" s="86" t="s">
        <v>115</v>
      </c>
      <c r="F6" s="87"/>
      <c r="G6" s="87"/>
      <c r="H6" s="88"/>
      <c r="I6" s="96">
        <f>IF(ACCUEIL!E6="Oui",SUM('Annexe 2  Dépenses facturées'!H15:H26),0)</f>
        <v>0</v>
      </c>
      <c r="J6" s="96">
        <f>IF(ACCUEIL!E6="Oui",SUMIF(B15:B26,"Réalisation diagnostics liés à souscription mesures MASA",H15:H26),0)</f>
        <v>0</v>
      </c>
      <c r="K6" s="96">
        <f>IF(ACCUEIL!E6="Oui",SUMIF(B15:B26,"Réalisation plans de gestion liés à souscription mesures MASA",H15:H26),0)</f>
        <v>0</v>
      </c>
    </row>
    <row r="7" spans="1:13" ht="26.85" customHeight="1" x14ac:dyDescent="0.2">
      <c r="A7" s="178" t="s">
        <v>4</v>
      </c>
      <c r="B7" s="178"/>
      <c r="C7" s="195">
        <f>ACCUEIL!B5</f>
        <v>0</v>
      </c>
      <c r="D7" s="196"/>
      <c r="E7" s="86" t="s">
        <v>116</v>
      </c>
      <c r="F7" s="87"/>
      <c r="G7" s="87"/>
      <c r="H7" s="88"/>
      <c r="I7" s="96">
        <f>I3-I4</f>
        <v>0</v>
      </c>
      <c r="J7" s="96">
        <f t="shared" ref="J7:K7" ca="1" si="0">J3-J4</f>
        <v>0</v>
      </c>
      <c r="K7" s="96">
        <f t="shared" si="0"/>
        <v>0</v>
      </c>
    </row>
    <row r="8" spans="1:13" ht="24.6" customHeight="1" x14ac:dyDescent="0.2">
      <c r="C8" s="10"/>
      <c r="D8" s="10"/>
      <c r="E8" s="10"/>
      <c r="G8" s="7"/>
      <c r="H8" s="7"/>
      <c r="I8" s="3"/>
      <c r="J8"/>
      <c r="K8"/>
    </row>
    <row r="9" spans="1:13" s="13" customFormat="1" ht="15.75" customHeight="1" x14ac:dyDescent="0.2">
      <c r="B9" s="3"/>
      <c r="C9" s="40"/>
      <c r="D9" s="41"/>
      <c r="E9" s="40"/>
      <c r="F9" s="42"/>
      <c r="G9" s="42"/>
      <c r="H9" s="42"/>
      <c r="I9" s="3"/>
    </row>
    <row r="10" spans="1:13" s="13" customFormat="1" ht="15.75" customHeight="1" x14ac:dyDescent="0.2">
      <c r="B10" s="3"/>
      <c r="C10" s="40"/>
      <c r="D10" s="41"/>
      <c r="E10" s="139" t="s">
        <v>22</v>
      </c>
      <c r="F10" s="140">
        <f>SUM('Annexe 2  Dépenses facturées'!F15:F26)</f>
        <v>0</v>
      </c>
      <c r="G10" s="140">
        <f>SUM('Annexe 2  Dépenses facturées'!G15:G26)</f>
        <v>0</v>
      </c>
      <c r="H10" s="140">
        <f>SUM('Annexe 2  Dépenses facturées'!H15:H26)</f>
        <v>0</v>
      </c>
      <c r="I10" s="85"/>
    </row>
    <row r="11" spans="1:13" ht="32.25" customHeight="1" x14ac:dyDescent="0.2">
      <c r="A11" s="14"/>
      <c r="B11" s="188" t="s">
        <v>67</v>
      </c>
      <c r="C11" s="188"/>
      <c r="D11" s="188"/>
      <c r="E11" s="188"/>
      <c r="F11" s="188"/>
      <c r="G11" s="51"/>
      <c r="H11" s="51"/>
      <c r="I11" s="11"/>
      <c r="J11" s="15"/>
      <c r="K11"/>
    </row>
    <row r="12" spans="1:13" ht="12.6" customHeight="1" x14ac:dyDescent="0.2">
      <c r="G12" s="39" t="s">
        <v>45</v>
      </c>
      <c r="H12"/>
      <c r="I12"/>
      <c r="J12"/>
      <c r="K12"/>
    </row>
    <row r="13" spans="1:13" ht="21" customHeight="1" x14ac:dyDescent="0.2">
      <c r="A13" s="16"/>
      <c r="B13" s="189" t="s">
        <v>5</v>
      </c>
      <c r="C13" s="190" t="s">
        <v>93</v>
      </c>
      <c r="D13" s="191" t="s">
        <v>6</v>
      </c>
      <c r="E13" s="191" t="s">
        <v>66</v>
      </c>
      <c r="F13" s="193" t="s">
        <v>7</v>
      </c>
      <c r="G13" s="194"/>
      <c r="H13" s="194"/>
      <c r="I13"/>
      <c r="J13"/>
      <c r="K13"/>
    </row>
    <row r="14" spans="1:13" s="12" customFormat="1" ht="41.1" customHeight="1" x14ac:dyDescent="0.2">
      <c r="A14" s="17"/>
      <c r="B14" s="189"/>
      <c r="C14" s="190"/>
      <c r="D14" s="192"/>
      <c r="E14" s="192"/>
      <c r="F14" s="53" t="s">
        <v>8</v>
      </c>
      <c r="G14" s="53" t="s">
        <v>47</v>
      </c>
      <c r="H14" s="54" t="s">
        <v>46</v>
      </c>
      <c r="I14"/>
      <c r="J14"/>
      <c r="K14"/>
      <c r="L14"/>
    </row>
    <row r="15" spans="1:13" ht="31.5" customHeight="1" x14ac:dyDescent="0.2">
      <c r="A15" s="18">
        <v>1</v>
      </c>
      <c r="B15" s="127"/>
      <c r="C15" s="128"/>
      <c r="D15" s="136"/>
      <c r="E15" s="137"/>
      <c r="F15" s="138"/>
      <c r="G15" s="138"/>
      <c r="H15" s="138"/>
      <c r="I15"/>
      <c r="J15"/>
      <c r="K15"/>
      <c r="M15" s="84" t="str">
        <f>IF(ACCUEIL!$E$6="Oui",'Annexe 2  Dépenses facturées'!L15,"")</f>
        <v/>
      </c>
    </row>
    <row r="16" spans="1:13" s="12" customFormat="1" ht="31.5" customHeight="1" x14ac:dyDescent="0.2">
      <c r="A16" s="18">
        <f>'Annexe 2  Dépenses facturées'!A15+1</f>
        <v>2</v>
      </c>
      <c r="B16" s="127"/>
      <c r="C16" s="128"/>
      <c r="D16" s="136"/>
      <c r="E16" s="137"/>
      <c r="F16" s="138"/>
      <c r="G16" s="138"/>
      <c r="H16" s="138"/>
      <c r="I16"/>
      <c r="J16" s="5"/>
      <c r="K16" s="5"/>
      <c r="L16"/>
      <c r="M16" s="84" t="str">
        <f>IF(ACCUEIL!$E$6="Oui",'Annexe 2  Dépenses facturées'!L16,"")</f>
        <v/>
      </c>
    </row>
    <row r="17" spans="1:13" s="12" customFormat="1" ht="31.5" customHeight="1" x14ac:dyDescent="0.2">
      <c r="A17" s="18">
        <f>'Annexe 2  Dépenses facturées'!A16+1</f>
        <v>3</v>
      </c>
      <c r="B17" s="127"/>
      <c r="C17" s="128"/>
      <c r="D17" s="136"/>
      <c r="E17" s="137"/>
      <c r="F17" s="138"/>
      <c r="G17" s="138"/>
      <c r="H17" s="138"/>
      <c r="I17"/>
      <c r="J17" s="5"/>
      <c r="K17" s="5"/>
      <c r="L17"/>
      <c r="M17" s="84" t="str">
        <f>IF(ACCUEIL!$E$6="Oui",'Annexe 2  Dépenses facturées'!L17,"")</f>
        <v/>
      </c>
    </row>
    <row r="18" spans="1:13" s="12" customFormat="1" ht="31.5" customHeight="1" x14ac:dyDescent="0.2">
      <c r="A18" s="18">
        <f>'Annexe 2  Dépenses facturées'!A17+1</f>
        <v>4</v>
      </c>
      <c r="B18" s="127"/>
      <c r="C18" s="128"/>
      <c r="D18" s="136"/>
      <c r="E18" s="137"/>
      <c r="F18" s="138"/>
      <c r="G18" s="138"/>
      <c r="H18" s="138"/>
      <c r="I18"/>
      <c r="J18" s="5"/>
      <c r="K18" s="5"/>
      <c r="L18"/>
      <c r="M18" s="84" t="str">
        <f>IF(ACCUEIL!$E$6="Oui",'Annexe 2  Dépenses facturées'!L18,"")</f>
        <v/>
      </c>
    </row>
    <row r="19" spans="1:13" s="12" customFormat="1" ht="31.5" customHeight="1" x14ac:dyDescent="0.2">
      <c r="A19" s="18">
        <f>'Annexe 2  Dépenses facturées'!A18+1</f>
        <v>5</v>
      </c>
      <c r="B19" s="127"/>
      <c r="C19" s="128"/>
      <c r="D19" s="136"/>
      <c r="E19" s="137"/>
      <c r="F19" s="138"/>
      <c r="G19" s="138"/>
      <c r="H19" s="138"/>
      <c r="I19"/>
      <c r="J19" s="5"/>
      <c r="K19" s="5"/>
      <c r="L19"/>
      <c r="M19" s="84" t="str">
        <f>IF(ACCUEIL!$E$6="Oui",'Annexe 2  Dépenses facturées'!L19,"")</f>
        <v/>
      </c>
    </row>
    <row r="20" spans="1:13" s="12" customFormat="1" ht="31.5" customHeight="1" x14ac:dyDescent="0.2">
      <c r="A20" s="18">
        <f>'Annexe 2  Dépenses facturées'!A19+1</f>
        <v>6</v>
      </c>
      <c r="B20" s="127"/>
      <c r="C20" s="128"/>
      <c r="D20" s="136"/>
      <c r="E20" s="137"/>
      <c r="F20" s="138"/>
      <c r="G20" s="138"/>
      <c r="H20" s="138"/>
      <c r="I20"/>
      <c r="J20" s="5"/>
      <c r="K20" s="5"/>
      <c r="L20"/>
      <c r="M20" s="84" t="str">
        <f>IF(ACCUEIL!$E$6="Oui",'Annexe 2  Dépenses facturées'!L20,"")</f>
        <v/>
      </c>
    </row>
    <row r="21" spans="1:13" s="12" customFormat="1" ht="31.5" customHeight="1" x14ac:dyDescent="0.2">
      <c r="A21" s="18">
        <f>'Annexe 2  Dépenses facturées'!A20+1</f>
        <v>7</v>
      </c>
      <c r="B21" s="127"/>
      <c r="C21" s="128"/>
      <c r="D21" s="136"/>
      <c r="E21" s="137"/>
      <c r="F21" s="138"/>
      <c r="G21" s="138"/>
      <c r="H21" s="138"/>
      <c r="I21"/>
      <c r="J21" s="5"/>
      <c r="K21" s="5"/>
      <c r="L21"/>
      <c r="M21" s="84" t="str">
        <f>IF(ACCUEIL!$E$6="Oui",'Annexe 2  Dépenses facturées'!L21,"")</f>
        <v/>
      </c>
    </row>
    <row r="22" spans="1:13" ht="31.5" customHeight="1" x14ac:dyDescent="0.2">
      <c r="A22" s="18">
        <f>'Annexe 2  Dépenses facturées'!A21+1</f>
        <v>8</v>
      </c>
      <c r="B22" s="127"/>
      <c r="C22" s="128"/>
      <c r="D22" s="136"/>
      <c r="E22" s="137"/>
      <c r="F22" s="138"/>
      <c r="G22" s="138"/>
      <c r="H22" s="138"/>
      <c r="I22"/>
    </row>
    <row r="23" spans="1:13" ht="31.5" customHeight="1" x14ac:dyDescent="0.2">
      <c r="A23" s="18">
        <f>'Annexe 2  Dépenses facturées'!A22+1</f>
        <v>9</v>
      </c>
      <c r="B23" s="127"/>
      <c r="C23" s="128"/>
      <c r="D23" s="136"/>
      <c r="E23" s="137"/>
      <c r="F23" s="138"/>
      <c r="G23" s="138"/>
      <c r="H23" s="138"/>
    </row>
    <row r="24" spans="1:13" ht="31.5" customHeight="1" x14ac:dyDescent="0.2">
      <c r="A24" s="18">
        <f>'Annexe 2  Dépenses facturées'!A23+1</f>
        <v>10</v>
      </c>
      <c r="B24" s="127"/>
      <c r="C24" s="128"/>
      <c r="D24" s="136"/>
      <c r="E24" s="137"/>
      <c r="F24" s="138"/>
      <c r="G24" s="138"/>
      <c r="H24" s="138"/>
    </row>
    <row r="25" spans="1:13" ht="31.5" customHeight="1" x14ac:dyDescent="0.2">
      <c r="A25" s="18">
        <f>'Annexe 2  Dépenses facturées'!A24+1</f>
        <v>11</v>
      </c>
      <c r="B25" s="127"/>
      <c r="C25" s="128"/>
      <c r="D25" s="136"/>
      <c r="E25" s="137"/>
      <c r="F25" s="138"/>
      <c r="G25" s="138"/>
      <c r="H25" s="138"/>
    </row>
    <row r="26" spans="1:13" ht="31.5" customHeight="1" x14ac:dyDescent="0.2">
      <c r="A26" s="18">
        <f>'Annexe 2  Dépenses facturées'!A25+1</f>
        <v>12</v>
      </c>
      <c r="B26" s="127"/>
      <c r="C26" s="128"/>
      <c r="D26" s="136"/>
      <c r="E26" s="137"/>
      <c r="F26" s="138"/>
      <c r="G26" s="138"/>
      <c r="H26" s="138"/>
    </row>
    <row r="30" spans="1:13" x14ac:dyDescent="0.2">
      <c r="E30"/>
    </row>
    <row r="31" spans="1:13" x14ac:dyDescent="0.2">
      <c r="E31"/>
    </row>
    <row r="32" spans="1:13" x14ac:dyDescent="0.2">
      <c r="E32"/>
    </row>
    <row r="33" spans="5:5" x14ac:dyDescent="0.2">
      <c r="E33"/>
    </row>
    <row r="34" spans="5:5" x14ac:dyDescent="0.2">
      <c r="E34"/>
    </row>
    <row r="35" spans="5:5" x14ac:dyDescent="0.2">
      <c r="E35"/>
    </row>
    <row r="36" spans="5:5" x14ac:dyDescent="0.2">
      <c r="E36"/>
    </row>
    <row r="37" spans="5:5" x14ac:dyDescent="0.2">
      <c r="E37"/>
    </row>
    <row r="38" spans="5:5" x14ac:dyDescent="0.2">
      <c r="E38"/>
    </row>
    <row r="39" spans="5:5" x14ac:dyDescent="0.2">
      <c r="E39"/>
    </row>
    <row r="40" spans="5:5" x14ac:dyDescent="0.2">
      <c r="E40"/>
    </row>
    <row r="41" spans="5:5" x14ac:dyDescent="0.2">
      <c r="E41"/>
    </row>
    <row r="42" spans="5:5" x14ac:dyDescent="0.2">
      <c r="E42"/>
    </row>
    <row r="43" spans="5:5" x14ac:dyDescent="0.2">
      <c r="E43"/>
    </row>
    <row r="44" spans="5:5" x14ac:dyDescent="0.2">
      <c r="E44"/>
    </row>
    <row r="45" spans="5:5" x14ac:dyDescent="0.2">
      <c r="E45"/>
    </row>
    <row r="46" spans="5:5" x14ac:dyDescent="0.2">
      <c r="E46"/>
    </row>
    <row r="47" spans="5:5" x14ac:dyDescent="0.2">
      <c r="E47"/>
    </row>
    <row r="48" spans="5:5" x14ac:dyDescent="0.2">
      <c r="E48"/>
    </row>
    <row r="49" spans="5:5" x14ac:dyDescent="0.2">
      <c r="E49"/>
    </row>
    <row r="50" spans="5:5" x14ac:dyDescent="0.2">
      <c r="E50"/>
    </row>
    <row r="51" spans="5:5" x14ac:dyDescent="0.2">
      <c r="E51"/>
    </row>
    <row r="52" spans="5:5" x14ac:dyDescent="0.2">
      <c r="E52"/>
    </row>
    <row r="53" spans="5:5" x14ac:dyDescent="0.2">
      <c r="E53"/>
    </row>
    <row r="54" spans="5:5" x14ac:dyDescent="0.2">
      <c r="E54"/>
    </row>
    <row r="55" spans="5:5" x14ac:dyDescent="0.2">
      <c r="E55"/>
    </row>
    <row r="56" spans="5:5" x14ac:dyDescent="0.2">
      <c r="E56"/>
    </row>
    <row r="57" spans="5:5" x14ac:dyDescent="0.2">
      <c r="E57"/>
    </row>
    <row r="58" spans="5:5" x14ac:dyDescent="0.2">
      <c r="E58"/>
    </row>
    <row r="59" spans="5:5" x14ac:dyDescent="0.2">
      <c r="E59"/>
    </row>
    <row r="60" spans="5:5" x14ac:dyDescent="0.2">
      <c r="E60"/>
    </row>
    <row r="61" spans="5:5" x14ac:dyDescent="0.2">
      <c r="E61"/>
    </row>
    <row r="62" spans="5:5" x14ac:dyDescent="0.2">
      <c r="E62"/>
    </row>
    <row r="63" spans="5:5" x14ac:dyDescent="0.2">
      <c r="E63"/>
    </row>
    <row r="64" spans="5:5" x14ac:dyDescent="0.2">
      <c r="E64"/>
    </row>
    <row r="65" spans="5:5" x14ac:dyDescent="0.2">
      <c r="E65"/>
    </row>
    <row r="66" spans="5:5" x14ac:dyDescent="0.2">
      <c r="E66"/>
    </row>
    <row r="67" spans="5:5" x14ac:dyDescent="0.2">
      <c r="E67"/>
    </row>
    <row r="68" spans="5:5" x14ac:dyDescent="0.2">
      <c r="E68"/>
    </row>
    <row r="69" spans="5:5" x14ac:dyDescent="0.2">
      <c r="E69"/>
    </row>
    <row r="70" spans="5:5" x14ac:dyDescent="0.2">
      <c r="E70"/>
    </row>
    <row r="71" spans="5:5" x14ac:dyDescent="0.2">
      <c r="E71"/>
    </row>
    <row r="72" spans="5:5" x14ac:dyDescent="0.2">
      <c r="E72"/>
    </row>
    <row r="73" spans="5:5" x14ac:dyDescent="0.2">
      <c r="E73"/>
    </row>
    <row r="74" spans="5:5" x14ac:dyDescent="0.2">
      <c r="E74"/>
    </row>
    <row r="75" spans="5:5" x14ac:dyDescent="0.2">
      <c r="E75"/>
    </row>
    <row r="76" spans="5:5" x14ac:dyDescent="0.2">
      <c r="E76"/>
    </row>
    <row r="77" spans="5:5" x14ac:dyDescent="0.2">
      <c r="E77"/>
    </row>
    <row r="78" spans="5:5" x14ac:dyDescent="0.2">
      <c r="E78"/>
    </row>
    <row r="79" spans="5:5" x14ac:dyDescent="0.2">
      <c r="E79"/>
    </row>
    <row r="80" spans="5:5" x14ac:dyDescent="0.2">
      <c r="E80"/>
    </row>
    <row r="81" spans="5:5" x14ac:dyDescent="0.2">
      <c r="E81"/>
    </row>
    <row r="82" spans="5:5" x14ac:dyDescent="0.2">
      <c r="E82"/>
    </row>
    <row r="83" spans="5:5" x14ac:dyDescent="0.2">
      <c r="E83"/>
    </row>
    <row r="84" spans="5:5" x14ac:dyDescent="0.2">
      <c r="E84"/>
    </row>
    <row r="85" spans="5:5" x14ac:dyDescent="0.2">
      <c r="E85"/>
    </row>
    <row r="86" spans="5:5" x14ac:dyDescent="0.2">
      <c r="E86"/>
    </row>
    <row r="87" spans="5:5" x14ac:dyDescent="0.2">
      <c r="E87"/>
    </row>
    <row r="88" spans="5:5" x14ac:dyDescent="0.2">
      <c r="E88"/>
    </row>
    <row r="89" spans="5:5" x14ac:dyDescent="0.2">
      <c r="E89"/>
    </row>
    <row r="90" spans="5:5" x14ac:dyDescent="0.2">
      <c r="E90"/>
    </row>
    <row r="91" spans="5:5" x14ac:dyDescent="0.2">
      <c r="E91"/>
    </row>
    <row r="92" spans="5:5" x14ac:dyDescent="0.2">
      <c r="E92"/>
    </row>
    <row r="93" spans="5:5" x14ac:dyDescent="0.2">
      <c r="E93"/>
    </row>
    <row r="94" spans="5:5" x14ac:dyDescent="0.2">
      <c r="E94"/>
    </row>
    <row r="95" spans="5:5" x14ac:dyDescent="0.2">
      <c r="E95"/>
    </row>
    <row r="96" spans="5:5" x14ac:dyDescent="0.2">
      <c r="E96"/>
    </row>
    <row r="97" spans="5:5" x14ac:dyDescent="0.2">
      <c r="E97"/>
    </row>
    <row r="98" spans="5:5" x14ac:dyDescent="0.2">
      <c r="E98"/>
    </row>
    <row r="99" spans="5:5" x14ac:dyDescent="0.2">
      <c r="E99"/>
    </row>
    <row r="100" spans="5:5" x14ac:dyDescent="0.2">
      <c r="E100"/>
    </row>
    <row r="101" spans="5:5" x14ac:dyDescent="0.2">
      <c r="E101"/>
    </row>
    <row r="102" spans="5:5" x14ac:dyDescent="0.2">
      <c r="E102"/>
    </row>
    <row r="103" spans="5:5" x14ac:dyDescent="0.2">
      <c r="E103"/>
    </row>
    <row r="104" spans="5:5" x14ac:dyDescent="0.2">
      <c r="E104"/>
    </row>
    <row r="105" spans="5:5" x14ac:dyDescent="0.2">
      <c r="E105"/>
    </row>
    <row r="106" spans="5:5" x14ac:dyDescent="0.2">
      <c r="E106"/>
    </row>
    <row r="107" spans="5:5" x14ac:dyDescent="0.2">
      <c r="E107"/>
    </row>
    <row r="108" spans="5:5" x14ac:dyDescent="0.2">
      <c r="E108"/>
    </row>
    <row r="109" spans="5:5" x14ac:dyDescent="0.2">
      <c r="E109"/>
    </row>
    <row r="110" spans="5:5" x14ac:dyDescent="0.2">
      <c r="E110"/>
    </row>
    <row r="111" spans="5:5" x14ac:dyDescent="0.2">
      <c r="E111"/>
    </row>
    <row r="112" spans="5:5" x14ac:dyDescent="0.2">
      <c r="E112"/>
    </row>
    <row r="113" spans="5:5" x14ac:dyDescent="0.2">
      <c r="E113"/>
    </row>
    <row r="114" spans="5:5" x14ac:dyDescent="0.2">
      <c r="E114"/>
    </row>
    <row r="115" spans="5:5" x14ac:dyDescent="0.2">
      <c r="E115"/>
    </row>
    <row r="116" spans="5:5" x14ac:dyDescent="0.2">
      <c r="E116"/>
    </row>
    <row r="117" spans="5:5" x14ac:dyDescent="0.2">
      <c r="E117"/>
    </row>
    <row r="118" spans="5:5" x14ac:dyDescent="0.2">
      <c r="E118"/>
    </row>
    <row r="119" spans="5:5" x14ac:dyDescent="0.2">
      <c r="E119"/>
    </row>
    <row r="120" spans="5:5" x14ac:dyDescent="0.2">
      <c r="E120"/>
    </row>
    <row r="121" spans="5:5" x14ac:dyDescent="0.2">
      <c r="E121"/>
    </row>
    <row r="122" spans="5:5" x14ac:dyDescent="0.2">
      <c r="E122"/>
    </row>
    <row r="123" spans="5:5" x14ac:dyDescent="0.2">
      <c r="E123"/>
    </row>
    <row r="124" spans="5:5" x14ac:dyDescent="0.2">
      <c r="E124"/>
    </row>
    <row r="125" spans="5:5" x14ac:dyDescent="0.2">
      <c r="E125"/>
    </row>
    <row r="126" spans="5:5" x14ac:dyDescent="0.2">
      <c r="E126"/>
    </row>
    <row r="127" spans="5:5" x14ac:dyDescent="0.2">
      <c r="E127"/>
    </row>
    <row r="128" spans="5:5" x14ac:dyDescent="0.2">
      <c r="E128"/>
    </row>
    <row r="129" spans="5:5" x14ac:dyDescent="0.2">
      <c r="E129"/>
    </row>
    <row r="130" spans="5:5" x14ac:dyDescent="0.2">
      <c r="E130"/>
    </row>
    <row r="131" spans="5:5" x14ac:dyDescent="0.2">
      <c r="E131"/>
    </row>
    <row r="132" spans="5:5" x14ac:dyDescent="0.2">
      <c r="E132"/>
    </row>
    <row r="133" spans="5:5" x14ac:dyDescent="0.2">
      <c r="E133"/>
    </row>
    <row r="134" spans="5:5" x14ac:dyDescent="0.2">
      <c r="E134"/>
    </row>
    <row r="135" spans="5:5" x14ac:dyDescent="0.2">
      <c r="E135"/>
    </row>
    <row r="136" spans="5:5" x14ac:dyDescent="0.2">
      <c r="E136"/>
    </row>
    <row r="137" spans="5:5" x14ac:dyDescent="0.2">
      <c r="E137"/>
    </row>
    <row r="138" spans="5:5" x14ac:dyDescent="0.2">
      <c r="E138"/>
    </row>
    <row r="139" spans="5:5" x14ac:dyDescent="0.2">
      <c r="E139"/>
    </row>
    <row r="140" spans="5:5" x14ac:dyDescent="0.2">
      <c r="E140"/>
    </row>
    <row r="141" spans="5:5" x14ac:dyDescent="0.2">
      <c r="E141"/>
    </row>
    <row r="142" spans="5:5" x14ac:dyDescent="0.2">
      <c r="E142"/>
    </row>
    <row r="143" spans="5:5" x14ac:dyDescent="0.2">
      <c r="E143"/>
    </row>
    <row r="144" spans="5:5" x14ac:dyDescent="0.2">
      <c r="E144"/>
    </row>
    <row r="145" spans="5:5" x14ac:dyDescent="0.2">
      <c r="E145"/>
    </row>
    <row r="146" spans="5:5" x14ac:dyDescent="0.2">
      <c r="E146"/>
    </row>
    <row r="147" spans="5:5" x14ac:dyDescent="0.2">
      <c r="E147"/>
    </row>
    <row r="148" spans="5:5" x14ac:dyDescent="0.2">
      <c r="E148"/>
    </row>
    <row r="149" spans="5:5" x14ac:dyDescent="0.2">
      <c r="E149"/>
    </row>
    <row r="150" spans="5:5" x14ac:dyDescent="0.2">
      <c r="E150"/>
    </row>
    <row r="151" spans="5:5" x14ac:dyDescent="0.2">
      <c r="E151"/>
    </row>
    <row r="152" spans="5:5" x14ac:dyDescent="0.2">
      <c r="E152"/>
    </row>
    <row r="153" spans="5:5" x14ac:dyDescent="0.2">
      <c r="E153"/>
    </row>
    <row r="154" spans="5:5" x14ac:dyDescent="0.2">
      <c r="E154"/>
    </row>
    <row r="155" spans="5:5" x14ac:dyDescent="0.2">
      <c r="E155"/>
    </row>
    <row r="156" spans="5:5" x14ac:dyDescent="0.2">
      <c r="E156"/>
    </row>
    <row r="157" spans="5:5" x14ac:dyDescent="0.2">
      <c r="E157"/>
    </row>
    <row r="158" spans="5:5" x14ac:dyDescent="0.2">
      <c r="E158"/>
    </row>
  </sheetData>
  <sheetProtection selectLockedCells="1" selectUnlockedCells="1"/>
  <mergeCells count="15">
    <mergeCell ref="A1:E1"/>
    <mergeCell ref="B11:F11"/>
    <mergeCell ref="B13:B14"/>
    <mergeCell ref="C13:C14"/>
    <mergeCell ref="D13:D14"/>
    <mergeCell ref="E13:E14"/>
    <mergeCell ref="F13:H13"/>
    <mergeCell ref="C7:D7"/>
    <mergeCell ref="A7:B7"/>
    <mergeCell ref="C6:D6"/>
    <mergeCell ref="A6:B6"/>
    <mergeCell ref="A4:B5"/>
    <mergeCell ref="C4:D5"/>
    <mergeCell ref="A3:B3"/>
    <mergeCell ref="C3:D3"/>
  </mergeCells>
  <dataValidations count="1">
    <dataValidation type="list" operator="equal" allowBlank="1" showErrorMessage="1" sqref="L16:L938" xr:uid="{00000000-0002-0000-0200-000000000000}">
      <formula1>"Oui,Non"</formula1>
      <formula2>0</formula2>
    </dataValidation>
  </dataValidations>
  <pageMargins left="0.23622047244094491" right="0.23622047244094491" top="0.74803149606299213" bottom="0.74803149606299213" header="0.31496062992125984" footer="0.31496062992125984"/>
  <pageSetup paperSize="9" scale="59" orientation="landscape" useFirstPageNumber="1" horizontalDpi="300" verticalDpi="300" r:id="rId1"/>
  <headerFooter alignWithMargins="0">
    <oddHeader>&amp;LEtat récapitulatif des dépenses facturées&amp;RV1 du 17/08/2023 - Page &amp;P/&amp;N</oddHeader>
  </headerFooter>
  <extLst>
    <ext xmlns:x14="http://schemas.microsoft.com/office/spreadsheetml/2009/9/main" uri="{CCE6A557-97BC-4b89-ADB6-D9C93CAAB3DF}">
      <x14:dataValidations xmlns:xm="http://schemas.microsoft.com/office/excel/2006/main" count="3">
        <x14:dataValidation type="list" operator="equal" allowBlank="1" showErrorMessage="1" xr:uid="{00000000-0002-0000-0200-000001000000}">
          <x14:formula1>
            <xm:f>Paramètres!$B$3:$B$11</xm:f>
          </x14:formula1>
          <xm:sqref>B16:B26</xm:sqref>
        </x14:dataValidation>
        <x14:dataValidation type="list" allowBlank="1" showInputMessage="1" showErrorMessage="1" xr:uid="{00000000-0002-0000-0200-000002000000}">
          <x14:formula1>
            <xm:f>Paramètres!$D$3:$D$9</xm:f>
          </x14:formula1>
          <xm:sqref>C15:C26</xm:sqref>
        </x14:dataValidation>
        <x14:dataValidation type="list" operator="equal" allowBlank="1" showErrorMessage="1" xr:uid="{A805059C-C1B4-4592-8088-0FC1E863770B}">
          <x14:formula1>
            <xm:f>Paramètres!$A$3:$A$12</xm:f>
          </x14:formula1>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J34"/>
  <sheetViews>
    <sheetView showGridLines="0" topLeftCell="A10" zoomScale="75" zoomScaleNormal="75" zoomScaleSheetLayoutView="80" workbookViewId="0">
      <selection activeCell="O28" sqref="O28"/>
    </sheetView>
  </sheetViews>
  <sheetFormatPr baseColWidth="10" defaultColWidth="11" defaultRowHeight="12.75" x14ac:dyDescent="0.2"/>
  <cols>
    <col min="1" max="6" width="20.42578125" customWidth="1"/>
    <col min="9" max="9" width="36.5703125" customWidth="1"/>
    <col min="10" max="10" width="11" style="157"/>
    <col min="13" max="13" width="13.5703125" customWidth="1"/>
  </cols>
  <sheetData>
    <row r="1" spans="1:10" s="32" customFormat="1" ht="29.1" customHeight="1" x14ac:dyDescent="0.25">
      <c r="A1" s="211" t="s">
        <v>128</v>
      </c>
      <c r="B1" s="211"/>
      <c r="C1" s="211"/>
      <c r="D1" s="211"/>
      <c r="E1" s="211"/>
      <c r="F1" s="211"/>
      <c r="J1" s="155"/>
    </row>
    <row r="2" spans="1:10" s="20" customFormat="1" ht="11.1" customHeight="1" x14ac:dyDescent="0.2">
      <c r="A2" s="33"/>
      <c r="B2" s="33"/>
      <c r="C2" s="33"/>
      <c r="D2" s="33"/>
      <c r="E2" s="33"/>
      <c r="F2" s="33"/>
      <c r="J2" s="156"/>
    </row>
    <row r="3" spans="1:10" s="20" customFormat="1" ht="26.85" customHeight="1" x14ac:dyDescent="0.2">
      <c r="A3" s="204" t="str">
        <f>ACCUEIL!A6</f>
        <v>N° dossier OSIRIS</v>
      </c>
      <c r="B3" s="205"/>
      <c r="C3" s="212">
        <f>ACCUEIL!B6</f>
        <v>0</v>
      </c>
      <c r="D3" s="213"/>
      <c r="E3" s="213"/>
      <c r="F3" s="213"/>
      <c r="J3" s="156"/>
    </row>
    <row r="4" spans="1:10" s="20" customFormat="1" ht="20.100000000000001" customHeight="1" x14ac:dyDescent="0.2">
      <c r="A4" s="204" t="str">
        <f>ACCUEIL!A3</f>
        <v>Type d'opérations</v>
      </c>
      <c r="B4" s="205"/>
      <c r="C4" s="214" t="str">
        <f>ACCUEIL!B3</f>
        <v>Actions d'animation relative aux mesures agro-environnementales et climatiques</v>
      </c>
      <c r="D4" s="215"/>
      <c r="E4" s="215"/>
      <c r="F4" s="216"/>
      <c r="J4" s="156"/>
    </row>
    <row r="5" spans="1:10" s="20" customFormat="1" ht="28.5" customHeight="1" x14ac:dyDescent="0.2">
      <c r="A5" s="204" t="s">
        <v>0</v>
      </c>
      <c r="B5" s="205"/>
      <c r="C5" s="206" t="str">
        <f>ACCUEIL!B4</f>
        <v>Animation PAEC à partir de 2026</v>
      </c>
      <c r="D5" s="207"/>
      <c r="E5" s="207"/>
      <c r="F5" s="208"/>
      <c r="J5" s="156"/>
    </row>
    <row r="6" spans="1:10" s="20" customFormat="1" ht="35.25" customHeight="1" x14ac:dyDescent="0.2">
      <c r="A6" s="204" t="s">
        <v>4</v>
      </c>
      <c r="B6" s="205"/>
      <c r="C6" s="206">
        <f>ACCUEIL!B5</f>
        <v>0</v>
      </c>
      <c r="D6" s="207"/>
      <c r="E6" s="207"/>
      <c r="F6" s="208"/>
      <c r="J6" s="156"/>
    </row>
    <row r="7" spans="1:10" ht="36.75" customHeight="1" x14ac:dyDescent="0.2">
      <c r="A7" s="35"/>
      <c r="B7" s="35"/>
      <c r="C7" s="35"/>
      <c r="D7" s="36"/>
      <c r="E7" s="33"/>
      <c r="F7" s="33"/>
    </row>
    <row r="8" spans="1:10" s="21" customFormat="1" ht="239.1" customHeight="1" x14ac:dyDescent="0.2">
      <c r="A8" s="203" t="s">
        <v>155</v>
      </c>
      <c r="B8" s="203"/>
      <c r="C8" s="203"/>
      <c r="D8" s="203"/>
      <c r="E8" s="203"/>
      <c r="F8" s="203"/>
      <c r="G8" s="203"/>
      <c r="H8" s="203"/>
      <c r="I8" s="203"/>
      <c r="J8" s="203"/>
    </row>
    <row r="9" spans="1:10" s="21" customFormat="1" ht="13.5" x14ac:dyDescent="0.2">
      <c r="A9" s="108"/>
      <c r="B9" s="108"/>
      <c r="C9" s="108"/>
      <c r="D9" s="108"/>
      <c r="E9" s="108"/>
      <c r="F9" s="108"/>
      <c r="G9" s="108"/>
      <c r="H9" s="108"/>
      <c r="I9" s="108"/>
      <c r="J9" s="158"/>
    </row>
    <row r="10" spans="1:10" ht="46.5" customHeight="1" x14ac:dyDescent="0.2">
      <c r="A10" s="79"/>
      <c r="B10" s="209" t="s">
        <v>148</v>
      </c>
      <c r="C10" s="210"/>
      <c r="D10" s="210"/>
      <c r="E10" s="210"/>
      <c r="F10" s="210"/>
    </row>
    <row r="11" spans="1:10" ht="30" customHeight="1" x14ac:dyDescent="0.2">
      <c r="A11" s="25" t="s">
        <v>123</v>
      </c>
      <c r="B11" s="25" t="s">
        <v>143</v>
      </c>
      <c r="C11" s="25" t="s">
        <v>144</v>
      </c>
      <c r="D11" s="25" t="s">
        <v>145</v>
      </c>
      <c r="E11" s="25" t="s">
        <v>146</v>
      </c>
      <c r="F11" s="25" t="s">
        <v>147</v>
      </c>
      <c r="G11" s="25" t="s">
        <v>124</v>
      </c>
      <c r="H11" s="25" t="s">
        <v>125</v>
      </c>
      <c r="I11" s="25" t="s">
        <v>154</v>
      </c>
    </row>
    <row r="12" spans="1:10" ht="25.5" customHeight="1" x14ac:dyDescent="0.2">
      <c r="A12" s="145"/>
      <c r="B12" s="146"/>
      <c r="C12" s="146"/>
      <c r="D12" s="146"/>
      <c r="E12" s="146"/>
      <c r="F12" s="146"/>
      <c r="G12" s="127"/>
      <c r="H12" s="127"/>
      <c r="I12" s="162"/>
      <c r="J12" s="157" t="str">
        <f>IF(OR(IF(ISBLANK(B12),0,ISERROR(VLOOKUP(B12,Paramètres!H$3:H$569,1,0))),IF(ISBLANK(C12),0,ISERROR(VLOOKUP(C12,Paramètres!H$3:H$569,1,0))),IF(ISBLANK(D12),0,ISERROR(VLOOKUP(D12,Paramètres!H$3:H$569,1,0))),IF(ISBLANK(E12),0,ISERROR(VLOOKUP(E12,Paramètres!H$3:H$569,1,0))),IF(ISBLANK(F12),0,ISERROR(VLOOKUP(F12,Paramètres!H$3:H$569,1,0)))),"Un des codes mesures ne fait pas partie de la liste des mesures ouvertes en 2023-2024","")</f>
        <v/>
      </c>
    </row>
    <row r="13" spans="1:10" ht="25.5" customHeight="1" x14ac:dyDescent="0.2">
      <c r="A13" s="145"/>
      <c r="B13" s="146"/>
      <c r="C13" s="146"/>
      <c r="D13" s="146"/>
      <c r="E13" s="146"/>
      <c r="F13" s="146"/>
      <c r="G13" s="127"/>
      <c r="H13" s="127"/>
      <c r="I13" s="162"/>
      <c r="J13" s="157" t="str">
        <f>IF(OR(IF(ISBLANK(B13),0,ISERROR(VLOOKUP(B13,Paramètres!H$3:H$569,1,0))),IF(ISBLANK(C13),0,ISERROR(VLOOKUP(C13,Paramètres!H$3:H$569,1,0))),IF(ISBLANK(D13),0,ISERROR(VLOOKUP(D13,Paramètres!H$3:H$569,1,0))),IF(ISBLANK(E13),0,ISERROR(VLOOKUP(E13,Paramètres!H$3:H$569,1,0))),IF(ISBLANK(F13),0,ISERROR(VLOOKUP(F13,Paramètres!H$3:H$569,1,0)))),"Un des codes mesures ne fait pas partie de la liste des mesures ouvertes en 2023-2024","")</f>
        <v/>
      </c>
    </row>
    <row r="14" spans="1:10" ht="25.5" customHeight="1" x14ac:dyDescent="0.2">
      <c r="A14" s="145"/>
      <c r="B14" s="146"/>
      <c r="C14" s="146"/>
      <c r="D14" s="146"/>
      <c r="E14" s="146"/>
      <c r="F14" s="146"/>
      <c r="G14" s="127"/>
      <c r="H14" s="127"/>
      <c r="I14" s="162"/>
      <c r="J14" s="157" t="str">
        <f>IF(OR(IF(ISBLANK(B14),0,ISERROR(VLOOKUP(B14,Paramètres!H$3:H$569,1,0))),IF(ISBLANK(C14),0,ISERROR(VLOOKUP(C14,Paramètres!H$3:H$569,1,0))),IF(ISBLANK(D14),0,ISERROR(VLOOKUP(D14,Paramètres!H$3:H$569,1,0))),IF(ISBLANK(E14),0,ISERROR(VLOOKUP(E14,Paramètres!H$3:H$569,1,0))),IF(ISBLANK(F14),0,ISERROR(VLOOKUP(F14,Paramètres!H$3:H$569,1,0)))),"Un des codes mesures ne fait pas partie de la liste des mesures ouvertes en 2023-2024","")</f>
        <v/>
      </c>
    </row>
    <row r="15" spans="1:10" ht="25.5" customHeight="1" x14ac:dyDescent="0.2">
      <c r="A15" s="145"/>
      <c r="B15" s="146"/>
      <c r="C15" s="146"/>
      <c r="D15" s="146"/>
      <c r="E15" s="146"/>
      <c r="F15" s="146"/>
      <c r="G15" s="127"/>
      <c r="H15" s="127"/>
      <c r="I15" s="162"/>
      <c r="J15" s="157" t="str">
        <f>IF(OR(IF(ISBLANK(B15),0,ISERROR(VLOOKUP(B15,Paramètres!H$3:H$569,1,0))),IF(ISBLANK(C15),0,ISERROR(VLOOKUP(C15,Paramètres!H$3:H$569,1,0))),IF(ISBLANK(D15),0,ISERROR(VLOOKUP(D15,Paramètres!H$3:H$569,1,0))),IF(ISBLANK(E15),0,ISERROR(VLOOKUP(E15,Paramètres!H$3:H$569,1,0))),IF(ISBLANK(F15),0,ISERROR(VLOOKUP(F15,Paramètres!H$3:H$569,1,0)))),"Un des codes mesures ne fait pas partie de la liste des mesures ouvertes en 2023-2024","")</f>
        <v/>
      </c>
    </row>
    <row r="16" spans="1:10" ht="25.5" customHeight="1" x14ac:dyDescent="0.2">
      <c r="A16" s="145"/>
      <c r="B16" s="146"/>
      <c r="C16" s="146"/>
      <c r="D16" s="146"/>
      <c r="E16" s="146"/>
      <c r="F16" s="146"/>
      <c r="G16" s="127"/>
      <c r="H16" s="127"/>
      <c r="I16" s="162"/>
      <c r="J16" s="157" t="str">
        <f>IF(OR(IF(ISBLANK(B16),0,ISERROR(VLOOKUP(B16,Paramètres!H$3:H$569,1,0))),IF(ISBLANK(C16),0,ISERROR(VLOOKUP(C16,Paramètres!H$3:H$569,1,0))),IF(ISBLANK(D16),0,ISERROR(VLOOKUP(D16,Paramètres!H$3:H$569,1,0))),IF(ISBLANK(E16),0,ISERROR(VLOOKUP(E16,Paramètres!H$3:H$569,1,0))),IF(ISBLANK(F16),0,ISERROR(VLOOKUP(F16,Paramètres!H$3:H$569,1,0)))),"Un des codes mesures ne fait pas partie de la liste des mesures ouvertes en 2023-2024","")</f>
        <v/>
      </c>
    </row>
    <row r="17" spans="1:10" ht="25.5" customHeight="1" x14ac:dyDescent="0.2">
      <c r="A17" s="145"/>
      <c r="B17" s="146"/>
      <c r="C17" s="146"/>
      <c r="D17" s="146"/>
      <c r="E17" s="146"/>
      <c r="F17" s="146"/>
      <c r="G17" s="127"/>
      <c r="H17" s="127"/>
      <c r="I17" s="162"/>
      <c r="J17" s="157" t="str">
        <f>IF(OR(IF(ISBLANK(B17),0,ISERROR(VLOOKUP(B17,Paramètres!H$3:H$569,1,0))),IF(ISBLANK(C17),0,ISERROR(VLOOKUP(C17,Paramètres!H$3:H$569,1,0))),IF(ISBLANK(D17),0,ISERROR(VLOOKUP(D17,Paramètres!H$3:H$569,1,0))),IF(ISBLANK(E17),0,ISERROR(VLOOKUP(E17,Paramètres!H$3:H$569,1,0))),IF(ISBLANK(F17),0,ISERROR(VLOOKUP(F17,Paramètres!H$3:H$569,1,0)))),"Un des codes mesures ne fait pas partie de la liste des mesures ouvertes en 2023-2024","")</f>
        <v/>
      </c>
    </row>
    <row r="18" spans="1:10" ht="25.5" customHeight="1" x14ac:dyDescent="0.2">
      <c r="A18" s="145"/>
      <c r="B18" s="146"/>
      <c r="C18" s="146"/>
      <c r="D18" s="146"/>
      <c r="E18" s="146"/>
      <c r="F18" s="146"/>
      <c r="G18" s="127"/>
      <c r="H18" s="127"/>
      <c r="I18" s="162"/>
      <c r="J18" s="157" t="str">
        <f>IF(OR(IF(ISBLANK(B18),0,ISERROR(VLOOKUP(B18,Paramètres!H$3:H$569,1,0))),IF(ISBLANK(C18),0,ISERROR(VLOOKUP(C18,Paramètres!H$3:H$569,1,0))),IF(ISBLANK(D18),0,ISERROR(VLOOKUP(D18,Paramètres!H$3:H$569,1,0))),IF(ISBLANK(E18),0,ISERROR(VLOOKUP(E18,Paramètres!H$3:H$569,1,0))),IF(ISBLANK(F18),0,ISERROR(VLOOKUP(F18,Paramètres!H$3:H$569,1,0)))),"Un des codes mesures ne fait pas partie de la liste des mesures ouvertes en 2023-2024","")</f>
        <v/>
      </c>
    </row>
    <row r="19" spans="1:10" ht="25.5" customHeight="1" x14ac:dyDescent="0.2">
      <c r="A19" s="145"/>
      <c r="B19" s="146"/>
      <c r="C19" s="146"/>
      <c r="D19" s="146"/>
      <c r="E19" s="146"/>
      <c r="F19" s="146"/>
      <c r="G19" s="127"/>
      <c r="H19" s="127"/>
      <c r="I19" s="162"/>
      <c r="J19" s="157" t="str">
        <f>IF(OR(IF(ISBLANK(B19),0,ISERROR(VLOOKUP(B19,Paramètres!H$3:H$569,1,0))),IF(ISBLANK(C19),0,ISERROR(VLOOKUP(C19,Paramètres!H$3:H$569,1,0))),IF(ISBLANK(D19),0,ISERROR(VLOOKUP(D19,Paramètres!H$3:H$569,1,0))),IF(ISBLANK(E19),0,ISERROR(VLOOKUP(E19,Paramètres!H$3:H$569,1,0))),IF(ISBLANK(F19),0,ISERROR(VLOOKUP(F19,Paramètres!H$3:H$569,1,0)))),"Un des codes mesures ne fait pas partie de la liste des mesures ouvertes en 2023-2024","")</f>
        <v/>
      </c>
    </row>
    <row r="20" spans="1:10" ht="25.5" customHeight="1" x14ac:dyDescent="0.2">
      <c r="A20" s="145"/>
      <c r="B20" s="146"/>
      <c r="C20" s="146"/>
      <c r="D20" s="146"/>
      <c r="E20" s="146"/>
      <c r="F20" s="146"/>
      <c r="G20" s="127"/>
      <c r="H20" s="127"/>
      <c r="I20" s="162"/>
      <c r="J20" s="157" t="str">
        <f>IF(OR(IF(ISBLANK(B20),0,ISERROR(VLOOKUP(B20,Paramètres!H$3:H$569,1,0))),IF(ISBLANK(C20),0,ISERROR(VLOOKUP(C20,Paramètres!H$3:H$569,1,0))),IF(ISBLANK(D20),0,ISERROR(VLOOKUP(D20,Paramètres!H$3:H$569,1,0))),IF(ISBLANK(E20),0,ISERROR(VLOOKUP(E20,Paramètres!H$3:H$569,1,0))),IF(ISBLANK(F20),0,ISERROR(VLOOKUP(F20,Paramètres!H$3:H$569,1,0)))),"Un des codes mesures ne fait pas partie de la liste des mesures ouvertes en 2023-2024","")</f>
        <v/>
      </c>
    </row>
    <row r="21" spans="1:10" ht="25.5" customHeight="1" x14ac:dyDescent="0.2">
      <c r="A21" s="145"/>
      <c r="B21" s="146"/>
      <c r="C21" s="146"/>
      <c r="D21" s="146"/>
      <c r="E21" s="146"/>
      <c r="F21" s="146"/>
      <c r="G21" s="127"/>
      <c r="H21" s="127"/>
      <c r="I21" s="162"/>
      <c r="J21" s="157" t="str">
        <f>IF(OR(IF(ISBLANK(B21),0,ISERROR(VLOOKUP(B21,Paramètres!H$3:H$569,1,0))),IF(ISBLANK(C21),0,ISERROR(VLOOKUP(C21,Paramètres!H$3:H$569,1,0))),IF(ISBLANK(D21),0,ISERROR(VLOOKUP(D21,Paramètres!H$3:H$569,1,0))),IF(ISBLANK(E21),0,ISERROR(VLOOKUP(E21,Paramètres!H$3:H$569,1,0))),IF(ISBLANK(F21),0,ISERROR(VLOOKUP(F21,Paramètres!H$3:H$569,1,0)))),"Un des codes mesures ne fait pas partie de la liste des mesures ouvertes en 2023-2024","")</f>
        <v/>
      </c>
    </row>
    <row r="22" spans="1:10" ht="25.5" customHeight="1" x14ac:dyDescent="0.2">
      <c r="A22" s="145"/>
      <c r="B22" s="146"/>
      <c r="C22" s="146"/>
      <c r="D22" s="146"/>
      <c r="E22" s="146"/>
      <c r="F22" s="146"/>
      <c r="G22" s="127"/>
      <c r="H22" s="127"/>
      <c r="I22" s="162"/>
      <c r="J22" s="157" t="str">
        <f>IF(OR(IF(ISBLANK(B22),0,ISERROR(VLOOKUP(B22,Paramètres!H$3:H$569,1,0))),IF(ISBLANK(C22),0,ISERROR(VLOOKUP(C22,Paramètres!H$3:H$569,1,0))),IF(ISBLANK(D22),0,ISERROR(VLOOKUP(D22,Paramètres!H$3:H$569,1,0))),IF(ISBLANK(E22),0,ISERROR(VLOOKUP(E22,Paramètres!H$3:H$569,1,0))),IF(ISBLANK(F22),0,ISERROR(VLOOKUP(F22,Paramètres!H$3:H$569,1,0)))),"Un des codes mesures ne fait pas partie de la liste des mesures ouvertes en 2023-2024","")</f>
        <v/>
      </c>
    </row>
    <row r="23" spans="1:10" ht="25.5" customHeight="1" x14ac:dyDescent="0.2">
      <c r="A23" s="145"/>
      <c r="B23" s="146"/>
      <c r="C23" s="146"/>
      <c r="D23" s="146"/>
      <c r="E23" s="146"/>
      <c r="F23" s="146"/>
      <c r="G23" s="127"/>
      <c r="H23" s="127"/>
      <c r="I23" s="162"/>
      <c r="J23" s="157" t="str">
        <f>IF(OR(IF(ISBLANK(B23),0,ISERROR(VLOOKUP(B23,Paramètres!H$3:H$569,1,0))),IF(ISBLANK(C23),0,ISERROR(VLOOKUP(C23,Paramètres!H$3:H$569,1,0))),IF(ISBLANK(D23),0,ISERROR(VLOOKUP(D23,Paramètres!H$3:H$569,1,0))),IF(ISBLANK(E23),0,ISERROR(VLOOKUP(E23,Paramètres!H$3:H$569,1,0))),IF(ISBLANK(F23),0,ISERROR(VLOOKUP(F23,Paramètres!H$3:H$569,1,0)))),"Un des codes mesures ne fait pas partie de la liste des mesures ouvertes en 2023-2024","")</f>
        <v/>
      </c>
    </row>
    <row r="24" spans="1:10" ht="25.5" customHeight="1" x14ac:dyDescent="0.2">
      <c r="A24" s="145"/>
      <c r="B24" s="146"/>
      <c r="C24" s="146"/>
      <c r="D24" s="146"/>
      <c r="E24" s="146"/>
      <c r="F24" s="146"/>
      <c r="G24" s="127"/>
      <c r="H24" s="127"/>
      <c r="I24" s="162"/>
      <c r="J24" s="157" t="str">
        <f>IF(OR(IF(ISBLANK(B24),0,ISERROR(VLOOKUP(B24,Paramètres!H$3:H$569,1,0))),IF(ISBLANK(C24),0,ISERROR(VLOOKUP(C24,Paramètres!H$3:H$569,1,0))),IF(ISBLANK(D24),0,ISERROR(VLOOKUP(D24,Paramètres!H$3:H$569,1,0))),IF(ISBLANK(E24),0,ISERROR(VLOOKUP(E24,Paramètres!H$3:H$569,1,0))),IF(ISBLANK(F24),0,ISERROR(VLOOKUP(F24,Paramètres!H$3:H$569,1,0)))),"Un des codes mesures ne fait pas partie de la liste des mesures ouvertes en 2023-2024","")</f>
        <v/>
      </c>
    </row>
    <row r="25" spans="1:10" ht="25.5" customHeight="1" x14ac:dyDescent="0.2">
      <c r="A25" s="145"/>
      <c r="B25" s="146"/>
      <c r="C25" s="146"/>
      <c r="D25" s="146"/>
      <c r="E25" s="146"/>
      <c r="F25" s="146"/>
      <c r="G25" s="127"/>
      <c r="H25" s="127"/>
      <c r="I25" s="162"/>
      <c r="J25" s="157" t="str">
        <f>IF(OR(IF(ISBLANK(B25),0,ISERROR(VLOOKUP(B25,Paramètres!H$3:H$569,1,0))),IF(ISBLANK(C25),0,ISERROR(VLOOKUP(C25,Paramètres!H$3:H$569,1,0))),IF(ISBLANK(D25),0,ISERROR(VLOOKUP(D25,Paramètres!H$3:H$569,1,0))),IF(ISBLANK(E25),0,ISERROR(VLOOKUP(E25,Paramètres!H$3:H$569,1,0))),IF(ISBLANK(F25),0,ISERROR(VLOOKUP(F25,Paramètres!H$3:H$569,1,0)))),"Un des codes mesures ne fait pas partie de la liste des mesures ouvertes en 2023-2024","")</f>
        <v/>
      </c>
    </row>
    <row r="26" spans="1:10" ht="25.5" customHeight="1" x14ac:dyDescent="0.2">
      <c r="A26" s="145"/>
      <c r="B26" s="146"/>
      <c r="C26" s="146"/>
      <c r="D26" s="146"/>
      <c r="E26" s="146"/>
      <c r="F26" s="146"/>
      <c r="G26" s="127"/>
      <c r="H26" s="127"/>
      <c r="I26" s="162"/>
      <c r="J26" s="157" t="str">
        <f>IF(OR(IF(ISBLANK(B26),0,ISERROR(VLOOKUP(B26,Paramètres!H$3:H$569,1,0))),IF(ISBLANK(C26),0,ISERROR(VLOOKUP(C26,Paramètres!H$3:H$569,1,0))),IF(ISBLANK(D26),0,ISERROR(VLOOKUP(D26,Paramètres!H$3:H$569,1,0))),IF(ISBLANK(E26),0,ISERROR(VLOOKUP(E26,Paramètres!H$3:H$569,1,0))),IF(ISBLANK(F26),0,ISERROR(VLOOKUP(F26,Paramètres!H$3:H$569,1,0)))),"Un des codes mesures ne fait pas partie de la liste des mesures ouvertes en 2023-2024","")</f>
        <v/>
      </c>
    </row>
    <row r="27" spans="1:10" ht="25.5" customHeight="1" x14ac:dyDescent="0.2">
      <c r="A27" s="145"/>
      <c r="B27" s="146"/>
      <c r="C27" s="146"/>
      <c r="D27" s="146"/>
      <c r="E27" s="146"/>
      <c r="F27" s="146"/>
      <c r="G27" s="127"/>
      <c r="H27" s="127"/>
      <c r="I27" s="162"/>
      <c r="J27" s="157" t="str">
        <f>IF(OR(IF(ISBLANK(B27),0,ISERROR(VLOOKUP(B27,Paramètres!H$3:H$569,1,0))),IF(ISBLANK(C27),0,ISERROR(VLOOKUP(C27,Paramètres!H$3:H$569,1,0))),IF(ISBLANK(D27),0,ISERROR(VLOOKUP(D27,Paramètres!H$3:H$569,1,0))),IF(ISBLANK(E27),0,ISERROR(VLOOKUP(E27,Paramètres!H$3:H$569,1,0))),IF(ISBLANK(F27),0,ISERROR(VLOOKUP(F27,Paramètres!H$3:H$569,1,0)))),"Un des codes mesures ne fait pas partie de la liste des mesures ouvertes en 2023-2024","")</f>
        <v/>
      </c>
    </row>
    <row r="28" spans="1:10" ht="25.5" customHeight="1" x14ac:dyDescent="0.2">
      <c r="A28" s="145"/>
      <c r="B28" s="146"/>
      <c r="C28" s="146"/>
      <c r="D28" s="146"/>
      <c r="E28" s="146"/>
      <c r="F28" s="146"/>
      <c r="G28" s="127"/>
      <c r="H28" s="127"/>
      <c r="I28" s="162"/>
      <c r="J28" s="157" t="str">
        <f>IF(OR(IF(ISBLANK(B28),0,ISERROR(VLOOKUP(B28,Paramètres!H$3:H$569,1,0))),IF(ISBLANK(C28),0,ISERROR(VLOOKUP(C28,Paramètres!H$3:H$569,1,0))),IF(ISBLANK(D28),0,ISERROR(VLOOKUP(D28,Paramètres!H$3:H$569,1,0))),IF(ISBLANK(E28),0,ISERROR(VLOOKUP(E28,Paramètres!H$3:H$569,1,0))),IF(ISBLANK(F28),0,ISERROR(VLOOKUP(F28,Paramètres!H$3:H$569,1,0)))),"Un des codes mesures ne fait pas partie de la liste des mesures ouvertes en 2023-2024","")</f>
        <v/>
      </c>
    </row>
    <row r="29" spans="1:10" ht="25.5" customHeight="1" x14ac:dyDescent="0.2">
      <c r="A29" s="145"/>
      <c r="B29" s="146"/>
      <c r="C29" s="146"/>
      <c r="D29" s="146"/>
      <c r="E29" s="146"/>
      <c r="F29" s="146"/>
      <c r="G29" s="127"/>
      <c r="H29" s="127"/>
      <c r="I29" s="162"/>
      <c r="J29" s="157" t="str">
        <f>IF(OR(IF(ISBLANK(B29),0,ISERROR(VLOOKUP(B29,Paramètres!H$3:H$569,1,0))),IF(ISBLANK(C29),0,ISERROR(VLOOKUP(C29,Paramètres!H$3:H$569,1,0))),IF(ISBLANK(D29),0,ISERROR(VLOOKUP(D29,Paramètres!H$3:H$569,1,0))),IF(ISBLANK(E29),0,ISERROR(VLOOKUP(E29,Paramètres!H$3:H$569,1,0))),IF(ISBLANK(F29),0,ISERROR(VLOOKUP(F29,Paramètres!H$3:H$569,1,0)))),"Un des codes mesures ne fait pas partie de la liste des mesures ouvertes en 2023-2024","")</f>
        <v/>
      </c>
    </row>
    <row r="30" spans="1:10" ht="25.5" customHeight="1" x14ac:dyDescent="0.2">
      <c r="A30" s="145"/>
      <c r="B30" s="146"/>
      <c r="C30" s="146"/>
      <c r="D30" s="146"/>
      <c r="E30" s="146"/>
      <c r="F30" s="146"/>
      <c r="G30" s="127"/>
      <c r="H30" s="127"/>
      <c r="I30" s="162"/>
      <c r="J30" s="157" t="str">
        <f>IF(OR(IF(ISBLANK(B30),0,ISERROR(VLOOKUP(B30,Paramètres!H$3:H$569,1,0))),IF(ISBLANK(C30),0,ISERROR(VLOOKUP(C30,Paramètres!H$3:H$569,1,0))),IF(ISBLANK(D30),0,ISERROR(VLOOKUP(D30,Paramètres!H$3:H$569,1,0))),IF(ISBLANK(E30),0,ISERROR(VLOOKUP(E30,Paramètres!H$3:H$569,1,0))),IF(ISBLANK(F30),0,ISERROR(VLOOKUP(F30,Paramètres!H$3:H$569,1,0)))),"Un des codes mesures ne fait pas partie de la liste des mesures ouvertes en 2023-2024","")</f>
        <v/>
      </c>
    </row>
    <row r="31" spans="1:10" ht="25.5" customHeight="1" x14ac:dyDescent="0.2">
      <c r="A31" s="145"/>
      <c r="B31" s="146"/>
      <c r="C31" s="146"/>
      <c r="D31" s="146"/>
      <c r="E31" s="146"/>
      <c r="F31" s="146"/>
      <c r="G31" s="127"/>
      <c r="H31" s="127"/>
      <c r="I31" s="162"/>
      <c r="J31" s="157" t="str">
        <f>IF(OR(IF(ISBLANK(B31),0,ISERROR(VLOOKUP(B31,Paramètres!H$3:H$569,1,0))),IF(ISBLANK(C31),0,ISERROR(VLOOKUP(C31,Paramètres!H$3:H$569,1,0))),IF(ISBLANK(D31),0,ISERROR(VLOOKUP(D31,Paramètres!H$3:H$569,1,0))),IF(ISBLANK(E31),0,ISERROR(VLOOKUP(E31,Paramètres!H$3:H$569,1,0))),IF(ISBLANK(F31),0,ISERROR(VLOOKUP(F31,Paramètres!H$3:H$569,1,0)))),"Un des codes mesures ne fait pas partie de la liste des mesures ouvertes en 2023-2024","")</f>
        <v/>
      </c>
    </row>
    <row r="32" spans="1:10" ht="25.5" customHeight="1" x14ac:dyDescent="0.2">
      <c r="A32" s="145"/>
      <c r="B32" s="146"/>
      <c r="C32" s="146"/>
      <c r="D32" s="146"/>
      <c r="E32" s="146"/>
      <c r="F32" s="146"/>
      <c r="G32" s="127"/>
      <c r="H32" s="127"/>
      <c r="I32" s="162"/>
      <c r="J32" s="157" t="str">
        <f>IF(OR(IF(ISBLANK(B32),0,ISERROR(VLOOKUP(B32,Paramètres!H$3:H$569,1,0))),IF(ISBLANK(C32),0,ISERROR(VLOOKUP(C32,Paramètres!H$3:H$569,1,0))),IF(ISBLANK(D32),0,ISERROR(VLOOKUP(D32,Paramètres!H$3:H$569,1,0))),IF(ISBLANK(E32),0,ISERROR(VLOOKUP(E32,Paramètres!H$3:H$569,1,0))),IF(ISBLANK(F32),0,ISERROR(VLOOKUP(F32,Paramètres!H$3:H$569,1,0)))),"Un des codes mesures ne fait pas partie de la liste des mesures ouvertes en 2023-2024","")</f>
        <v/>
      </c>
    </row>
    <row r="33" spans="1:8" ht="25.5" customHeight="1" x14ac:dyDescent="0.2">
      <c r="F33" s="147" t="s">
        <v>22</v>
      </c>
      <c r="G33" s="144">
        <f>COUNTIF(G12:G32,"Oui")</f>
        <v>0</v>
      </c>
      <c r="H33" s="144">
        <f>COUNTIF(H12:H32,"Oui")</f>
        <v>0</v>
      </c>
    </row>
    <row r="34" spans="1:8" ht="25.5" customHeight="1" x14ac:dyDescent="0.2">
      <c r="A34" s="76"/>
      <c r="B34" s="76"/>
      <c r="C34" s="76"/>
      <c r="D34" s="76"/>
    </row>
  </sheetData>
  <sheetProtection selectLockedCells="1" selectUnlockedCells="1"/>
  <mergeCells count="12">
    <mergeCell ref="A5:B5"/>
    <mergeCell ref="C5:F5"/>
    <mergeCell ref="A1:F1"/>
    <mergeCell ref="A3:B3"/>
    <mergeCell ref="C3:F3"/>
    <mergeCell ref="A4:B4"/>
    <mergeCell ref="C4:F4"/>
    <mergeCell ref="F8:J8"/>
    <mergeCell ref="A6:B6"/>
    <mergeCell ref="C6:F6"/>
    <mergeCell ref="A8:E8"/>
    <mergeCell ref="B10:F10"/>
  </mergeCells>
  <printOptions horizontalCentered="1" verticalCentered="1"/>
  <pageMargins left="0.23622047244094491" right="0.23622047244094491" top="0.74803149606299213" bottom="0.74803149606299213" header="0.31496062992125984" footer="0.31496062992125984"/>
  <pageSetup paperSize="9" scale="70" firstPageNumber="0" fitToHeight="0" orientation="portrait" horizontalDpi="300" verticalDpi="300" r:id="rId1"/>
  <headerFooter alignWithMargins="0">
    <oddHeader>&amp;L&amp;"Times New Roman,Normal"&amp;12&amp;A&amp;R&amp;"Times New Roman,Normal"&amp;12V1 du 17/08/2023</oddHeader>
  </headerFooter>
  <extLst>
    <ext xmlns:x14="http://schemas.microsoft.com/office/spreadsheetml/2009/9/main" uri="{CCE6A557-97BC-4b89-ADB6-D9C93CAAB3DF}">
      <x14:dataValidations xmlns:xm="http://schemas.microsoft.com/office/excel/2006/main" count="3">
        <x14:dataValidation type="list" operator="equal" allowBlank="1" showErrorMessage="1" xr:uid="{00000000-0002-0000-0300-000000000000}">
          <x14:formula1>
            <xm:f>Paramètres!$E$3:$E$4</xm:f>
          </x14:formula1>
          <xm:sqref>G13:G32 H13:H32</xm:sqref>
        </x14:dataValidation>
        <x14:dataValidation type="list" errorStyle="warning" allowBlank="1" showDropDown="1" showInputMessage="1" errorTitle="Code mesure non ouvert en 2023" promptTitle="Code mesure non ouvert en 2023" xr:uid="{00000000-0002-0000-0300-000001000000}">
          <x14:formula1>
            <xm:f>Paramètres!#REF!</xm:f>
          </x14:formula1>
          <xm:sqref>B12:F32</xm:sqref>
        </x14:dataValidation>
        <x14:dataValidation type="list" operator="equal" allowBlank="1" showErrorMessage="1" xr:uid="{2D6B9C53-CF81-44C8-965C-9FE97EF8E506}">
          <x14:formula1>
            <xm:f>Paramètres!$F$3:$F$5</xm:f>
          </x14:formula1>
          <xm:sqref>G12 H12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0"/>
    <pageSetUpPr fitToPage="1"/>
  </sheetPr>
  <dimension ref="A1:L49"/>
  <sheetViews>
    <sheetView zoomScale="90" zoomScaleNormal="90" workbookViewId="0">
      <selection activeCell="D14" sqref="D14"/>
    </sheetView>
  </sheetViews>
  <sheetFormatPr baseColWidth="10" defaultColWidth="11" defaultRowHeight="12.75" x14ac:dyDescent="0.2"/>
  <cols>
    <col min="1" max="1" width="13.5703125" customWidth="1"/>
    <col min="2" max="2" width="34.5703125" customWidth="1"/>
    <col min="3" max="6" width="15.5703125" customWidth="1"/>
    <col min="7" max="7" width="15.42578125" customWidth="1"/>
    <col min="8" max="8" width="14.5703125" customWidth="1"/>
    <col min="9" max="9" width="16.42578125" customWidth="1"/>
    <col min="10" max="10" width="18.42578125" customWidth="1"/>
    <col min="11" max="11" width="17.42578125" customWidth="1"/>
    <col min="12" max="12" width="13.140625" customWidth="1"/>
  </cols>
  <sheetData>
    <row r="1" spans="1:12" s="21" customFormat="1" ht="18" customHeight="1" x14ac:dyDescent="0.2">
      <c r="A1" s="222" t="s">
        <v>69</v>
      </c>
      <c r="B1" s="223"/>
      <c r="C1" s="236" t="str">
        <f>ACCUEIL!B3</f>
        <v>Actions d'animation relative aux mesures agro-environnementales et climatiques</v>
      </c>
      <c r="D1" s="237"/>
      <c r="E1" s="237"/>
      <c r="F1" s="237"/>
      <c r="G1" s="237"/>
    </row>
    <row r="2" spans="1:12" s="21" customFormat="1" ht="18" customHeight="1" x14ac:dyDescent="0.2">
      <c r="A2" s="222" t="s">
        <v>0</v>
      </c>
      <c r="B2" s="223"/>
      <c r="C2" s="236" t="str">
        <f>ACCUEIL!B4</f>
        <v>Animation PAEC à partir de 2026</v>
      </c>
      <c r="D2" s="237"/>
      <c r="E2" s="237"/>
      <c r="F2" s="237"/>
      <c r="G2" s="237"/>
    </row>
    <row r="3" spans="1:12" s="21" customFormat="1" ht="18.600000000000001" customHeight="1" x14ac:dyDescent="0.2">
      <c r="A3" s="222" t="s">
        <v>102</v>
      </c>
      <c r="B3" s="223"/>
      <c r="C3" s="236">
        <f>ACCUEIL!B6</f>
        <v>0</v>
      </c>
      <c r="D3" s="237"/>
      <c r="E3" s="237"/>
      <c r="F3" s="237"/>
      <c r="G3" s="237"/>
    </row>
    <row r="4" spans="1:12" s="21" customFormat="1" ht="18.600000000000001" customHeight="1" x14ac:dyDescent="0.2">
      <c r="A4" s="222" t="s">
        <v>4</v>
      </c>
      <c r="B4" s="223"/>
      <c r="C4" s="236">
        <f>ACCUEIL!B5</f>
        <v>0</v>
      </c>
      <c r="D4" s="237"/>
      <c r="E4" s="237"/>
      <c r="F4" s="237"/>
      <c r="G4" s="237"/>
    </row>
    <row r="5" spans="1:12" s="21" customFormat="1" ht="14.1" customHeight="1" x14ac:dyDescent="0.2"/>
    <row r="6" spans="1:12" s="21" customFormat="1" ht="41.25" customHeight="1" x14ac:dyDescent="0.2">
      <c r="A6" s="83" t="s">
        <v>90</v>
      </c>
      <c r="B6" s="83" t="s">
        <v>91</v>
      </c>
      <c r="C6" s="83" t="s">
        <v>86</v>
      </c>
      <c r="D6" s="83" t="s">
        <v>85</v>
      </c>
      <c r="E6" s="83" t="s">
        <v>53</v>
      </c>
      <c r="F6" s="83" t="s">
        <v>118</v>
      </c>
      <c r="G6" s="83" t="s">
        <v>119</v>
      </c>
      <c r="H6" s="83" t="s">
        <v>120</v>
      </c>
      <c r="I6" s="83" t="s">
        <v>121</v>
      </c>
      <c r="J6" s="83" t="s">
        <v>122</v>
      </c>
      <c r="K6" s="83" t="s">
        <v>127</v>
      </c>
      <c r="L6" s="83" t="s">
        <v>105</v>
      </c>
    </row>
    <row r="7" spans="1:12" s="21" customFormat="1" ht="17.100000000000001" customHeight="1" x14ac:dyDescent="0.2">
      <c r="A7" s="152" t="str">
        <f>IF(ACCUEIL!E11&lt;&gt;"",Paramètres!D3,"")</f>
        <v/>
      </c>
      <c r="B7" s="153" t="str">
        <f>IF(A7&lt;&gt;"",ACCUEIL!E11,"")</f>
        <v/>
      </c>
      <c r="C7" s="97">
        <f>SUMIF('Annexe 1 Dépenses de personnel'!$E$13:$E$42,Paramètres!D3,'Annexe 1 Dépenses de personnel'!$K$13:$K$42)</f>
        <v>0</v>
      </c>
      <c r="D7" s="97">
        <f>IF('Annexe 1 Dépenses de personnel'!L$6="Oui",C7*0.25,0)</f>
        <v>0</v>
      </c>
      <c r="E7" s="97">
        <f>SUMIF('Annexe 2  Dépenses facturées'!$C$15:$C$21,Paramètres!D3,'Annexe 2  Dépenses facturées'!$F$15:$F$21)+SUMIF('Annexe 2  Dépenses facturées'!$C$15:$C$21,Paramètres!D3,'Annexe 2  Dépenses facturées'!$H$15:$H$21)</f>
        <v>0</v>
      </c>
      <c r="F7" s="97">
        <f>E7+D7+C7</f>
        <v>0</v>
      </c>
      <c r="G7" s="97">
        <f>IF('Annexe 1 Dépenses de personnel'!L$6="Oui",1.25,1)*SUMIFS('Annexe 1 Dépenses de personnel'!K$13:K$1000,'Annexe 1 Dépenses de personnel'!B$13:B$1000,"Réalisation diagnostics liés à souscription mesures MASA",'Annexe 1 Dépenses de personnel'!E$13:E$1000,'Synthèse financière'!A7)+SUMIFS('Annexe 2  Dépenses facturées'!F$15:F$21,'Annexe 2  Dépenses facturées'!B$15:B$21,"Réalisation diagnostics liés à souscription mesures MASA",'Annexe 2  Dépenses facturées'!C$15:C$21,'Synthèse financière'!A7)+SUMIFS('Annexe 2  Dépenses facturées'!H$15:H$21,'Annexe 2  Dépenses facturées'!B$15:B$21,"Réalisation diagnostics liés à souscription mesures MASA",'Annexe 2  Dépenses facturées'!C$15:C$21,'Synthèse financière'!A7)</f>
        <v>0</v>
      </c>
      <c r="H7" s="97">
        <f>ACCUEIL!F11*650</f>
        <v>0</v>
      </c>
      <c r="I7" s="97">
        <f>IF('Annexe 1 Dépenses de personnel'!L$6="Oui",1.25,1)*SUMIFS('Annexe 1 Dépenses de personnel'!K$13:K$1000,'Annexe 1 Dépenses de personnel'!B$13:B$1000,"Réalisation plans de gestion liés à souscription mesures MASA",'Annexe 1 Dépenses de personnel'!E$13:E$1000,'Synthèse financière'!A7)+SUMIFS('Annexe 2  Dépenses facturées'!F$15:F$21,'Annexe 2  Dépenses facturées'!B$15:B$21,"Réalisation plans de gestion liés à souscription mesures MASA",'Annexe 2  Dépenses facturées'!C$15:C$21,'Synthèse financière'!A7)+SUMIFS('Annexe 2  Dépenses facturées'!H$15:H$21,'Annexe 2  Dépenses facturées'!B$15:B$21,"Réalisation plans de gestion liés à souscription mesures MASA",'Annexe 2  Dépenses facturées'!C$15:C$21,'Synthèse financière'!A7)</f>
        <v>0</v>
      </c>
      <c r="J7" s="97">
        <f>ACCUEIL!G11*1250</f>
        <v>0</v>
      </c>
      <c r="K7" s="97">
        <f>-I7-G7+F7</f>
        <v>0</v>
      </c>
      <c r="L7" s="97">
        <f>F7-IF(G7&gt;H7,G7-H7,0)-IF(I7&gt;J7,I7-J7,0)</f>
        <v>0</v>
      </c>
    </row>
    <row r="8" spans="1:12" s="21" customFormat="1" ht="17.100000000000001" customHeight="1" x14ac:dyDescent="0.2">
      <c r="A8" s="152" t="str">
        <f>IF(ACCUEIL!E12&lt;&gt;"",Paramètres!D4,"")</f>
        <v/>
      </c>
      <c r="B8" s="153" t="str">
        <f>IF(A8&lt;&gt;"",ACCUEIL!E12,"")</f>
        <v/>
      </c>
      <c r="C8" s="97">
        <f>SUMIF('Annexe 1 Dépenses de personnel'!$E$13:$E$42,Paramètres!D4,'Annexe 1 Dépenses de personnel'!$K$13:$K$42)</f>
        <v>0</v>
      </c>
      <c r="D8" s="97">
        <f>IF('Annexe 1 Dépenses de personnel'!L$6="Oui",C8*0.25,0)</f>
        <v>0</v>
      </c>
      <c r="E8" s="97">
        <f>SUMIF('Annexe 2  Dépenses facturées'!$C$15:$C$21,Paramètres!D4,'Annexe 2  Dépenses facturées'!$F$15:$F$21)+SUMIF('Annexe 2  Dépenses facturées'!$C$15:$C$21,Paramètres!D4,'Annexe 2  Dépenses facturées'!$H$15:$H$21)</f>
        <v>0</v>
      </c>
      <c r="F8" s="97">
        <f t="shared" ref="F8:F10" si="0">E8+D8+C8</f>
        <v>0</v>
      </c>
      <c r="G8" s="97">
        <f>IF('Annexe 1 Dépenses de personnel'!L$6="Oui",1.25,1)*SUMIFS('Annexe 1 Dépenses de personnel'!K$13:K$1000,'Annexe 1 Dépenses de personnel'!B$13:B$1000,"Réalisation diagnostics liés à souscription mesures MASA",'Annexe 1 Dépenses de personnel'!E$13:E$1000,'Synthèse financière'!A8)+SUMIFS('Annexe 2  Dépenses facturées'!F$15:F$21,'Annexe 2  Dépenses facturées'!B$15:B$21,"Réalisation diagnostics liés à souscription mesures MASA",'Annexe 2  Dépenses facturées'!C$15:C$21,'Synthèse financière'!A8)+SUMIFS('Annexe 2  Dépenses facturées'!H$15:H$21,'Annexe 2  Dépenses facturées'!B$15:B$21,"Réalisation diagnostics liés à souscription mesures MASA",'Annexe 2  Dépenses facturées'!C$15:C$21,'Synthèse financière'!A8)</f>
        <v>0</v>
      </c>
      <c r="H8" s="97">
        <f>ACCUEIL!F12*650</f>
        <v>0</v>
      </c>
      <c r="I8" s="97">
        <f>IF('Annexe 1 Dépenses de personnel'!L$6="Oui",1.25,1)*SUMIFS('Annexe 1 Dépenses de personnel'!K$13:K$1000,'Annexe 1 Dépenses de personnel'!B$13:B$1000,"Réalisation plans de gestion liés à souscription mesures MASA",'Annexe 1 Dépenses de personnel'!E$13:E$1000,'Synthèse financière'!A8)+SUMIFS('Annexe 2  Dépenses facturées'!F$15:F$21,'Annexe 2  Dépenses facturées'!B$15:B$21,"Réalisation plans de gestion liés à souscription mesures MASA",'Annexe 2  Dépenses facturées'!C$15:C$21,'Synthèse financière'!A8)+SUMIFS('Annexe 2  Dépenses facturées'!H$15:H$21,'Annexe 2  Dépenses facturées'!B$15:B$21,"Réalisation plans de gestion liés à souscription mesures MASA",'Annexe 2  Dépenses facturées'!C$15:C$21,'Synthèse financière'!A8)</f>
        <v>0</v>
      </c>
      <c r="J8" s="97">
        <f>ACCUEIL!G12*1250</f>
        <v>0</v>
      </c>
      <c r="K8" s="97">
        <f t="shared" ref="K8:K12" si="1">-I8-G8+F8</f>
        <v>0</v>
      </c>
      <c r="L8" s="97">
        <f>F8-IF(G8&gt;H8,G8-H8,0)-IF(I8&gt;J8,I8-J8,0)</f>
        <v>0</v>
      </c>
    </row>
    <row r="9" spans="1:12" s="21" customFormat="1" ht="17.100000000000001" customHeight="1" x14ac:dyDescent="0.2">
      <c r="A9" s="152" t="str">
        <f>IF(ACCUEIL!E13&lt;&gt;"",Paramètres!D5,"")</f>
        <v/>
      </c>
      <c r="B9" s="153" t="str">
        <f>IF(A9&lt;&gt;"",ACCUEIL!E13,"")</f>
        <v/>
      </c>
      <c r="C9" s="97">
        <f>SUMIF('Annexe 1 Dépenses de personnel'!$E$13:$E$42,Paramètres!D5,'Annexe 1 Dépenses de personnel'!$K$13:$K$42)</f>
        <v>0</v>
      </c>
      <c r="D9" s="97">
        <f>IF('Annexe 1 Dépenses de personnel'!L$6="Oui",C9*0.25,0)</f>
        <v>0</v>
      </c>
      <c r="E9" s="97">
        <f>SUMIF('Annexe 2  Dépenses facturées'!$C$15:$C$21,Paramètres!D5,'Annexe 2  Dépenses facturées'!$F$15:$F$21)+SUMIF('Annexe 2  Dépenses facturées'!$C$15:$C$21,Paramètres!D5,'Annexe 2  Dépenses facturées'!$H$15:$H$21)</f>
        <v>0</v>
      </c>
      <c r="F9" s="97">
        <f t="shared" si="0"/>
        <v>0</v>
      </c>
      <c r="G9" s="97">
        <f>IF('Annexe 1 Dépenses de personnel'!L$6="Oui",1.25,1)*SUMIFS('Annexe 1 Dépenses de personnel'!K$13:K$1000,'Annexe 1 Dépenses de personnel'!B$13:B$1000,"Réalisation diagnostics liés à souscription mesures MASA",'Annexe 1 Dépenses de personnel'!E$13:E$1000,'Synthèse financière'!A9)+SUMIFS('Annexe 2  Dépenses facturées'!F$15:F$21,'Annexe 2  Dépenses facturées'!B$15:B$21,"Réalisation diagnostics liés à souscription mesures MASA",'Annexe 2  Dépenses facturées'!C$15:C$21,'Synthèse financière'!A9)+SUMIFS('Annexe 2  Dépenses facturées'!H$15:H$21,'Annexe 2  Dépenses facturées'!B$15:B$21,"Réalisation diagnostics liés à souscription mesures MASA",'Annexe 2  Dépenses facturées'!C$15:C$21,'Synthèse financière'!A9)</f>
        <v>0</v>
      </c>
      <c r="H9" s="97">
        <f>ACCUEIL!F13*650</f>
        <v>0</v>
      </c>
      <c r="I9" s="97">
        <f>IF('Annexe 1 Dépenses de personnel'!L$6="Oui",1.25,1)*SUMIFS('Annexe 1 Dépenses de personnel'!K$13:K$1000,'Annexe 1 Dépenses de personnel'!B$13:B$1000,"Réalisation plans de gestion liés à souscription mesures MASA",'Annexe 1 Dépenses de personnel'!E$13:E$1000,'Synthèse financière'!A9)+SUMIFS('Annexe 2  Dépenses facturées'!F$15:F$21,'Annexe 2  Dépenses facturées'!B$15:B$21,"Réalisation plans de gestion liés à souscription mesures MASA",'Annexe 2  Dépenses facturées'!C$15:C$21,'Synthèse financière'!A9)+SUMIFS('Annexe 2  Dépenses facturées'!H$15:H$21,'Annexe 2  Dépenses facturées'!B$15:B$21,"Réalisation plans de gestion liés à souscription mesures MASA",'Annexe 2  Dépenses facturées'!C$15:C$21,'Synthèse financière'!A9)</f>
        <v>0</v>
      </c>
      <c r="J9" s="97">
        <f>ACCUEIL!G13*1250</f>
        <v>0</v>
      </c>
      <c r="K9" s="97">
        <f t="shared" si="1"/>
        <v>0</v>
      </c>
      <c r="L9" s="97">
        <f>F9-IF(G9&gt;H9,G9-H9,0)-IF(I9&gt;J9,I9-J9,0)</f>
        <v>0</v>
      </c>
    </row>
    <row r="10" spans="1:12" s="21" customFormat="1" ht="17.100000000000001" customHeight="1" x14ac:dyDescent="0.2">
      <c r="A10" s="152" t="str">
        <f>IF(ACCUEIL!E14&lt;&gt;"",Paramètres!D6,"")</f>
        <v/>
      </c>
      <c r="B10" s="153" t="str">
        <f>IF(A10&lt;&gt;"",ACCUEIL!E14,"")</f>
        <v/>
      </c>
      <c r="C10" s="97">
        <f>SUMIF('Annexe 1 Dépenses de personnel'!$E$13:$E$42,Paramètres!D6,'Annexe 1 Dépenses de personnel'!$K$13:$K$42)</f>
        <v>0</v>
      </c>
      <c r="D10" s="97">
        <f>IF('Annexe 1 Dépenses de personnel'!L$6="Oui",C10*0.25,0)</f>
        <v>0</v>
      </c>
      <c r="E10" s="97">
        <f>SUMIF('Annexe 2  Dépenses facturées'!$C$15:$C$21,Paramètres!D6,'Annexe 2  Dépenses facturées'!$F$15:$F$21)+SUMIF('Annexe 2  Dépenses facturées'!$C$15:$C$21,Paramètres!D6,'Annexe 2  Dépenses facturées'!$H$15:$H$21)</f>
        <v>0</v>
      </c>
      <c r="F10" s="97">
        <f t="shared" si="0"/>
        <v>0</v>
      </c>
      <c r="G10" s="97">
        <f>IF('Annexe 1 Dépenses de personnel'!L$6="Oui",1.25,1)*SUMIFS('Annexe 1 Dépenses de personnel'!K$13:K$1000,'Annexe 1 Dépenses de personnel'!B$13:B$1000,"Réalisation diagnostics liés à souscription mesures MASA",'Annexe 1 Dépenses de personnel'!E$13:E$1000,'Synthèse financière'!A10)+SUMIFS('Annexe 2  Dépenses facturées'!F$15:F$21,'Annexe 2  Dépenses facturées'!B$15:B$21,"Réalisation diagnostics liés à souscription mesures MASA",'Annexe 2  Dépenses facturées'!C$15:C$21,'Synthèse financière'!A10)+SUMIFS('Annexe 2  Dépenses facturées'!H$15:H$21,'Annexe 2  Dépenses facturées'!B$15:B$21,"Réalisation diagnostics liés à souscription mesures MASA",'Annexe 2  Dépenses facturées'!C$15:C$21,'Synthèse financière'!A10)</f>
        <v>0</v>
      </c>
      <c r="H10" s="97">
        <f>ACCUEIL!F14*650</f>
        <v>0</v>
      </c>
      <c r="I10" s="97">
        <f>IF('Annexe 1 Dépenses de personnel'!L$6="Oui",1.25,1)*SUMIFS('Annexe 1 Dépenses de personnel'!K$13:K$1000,'Annexe 1 Dépenses de personnel'!B$13:B$1000,"Réalisation plans de gestion liés à souscription mesures MASA",'Annexe 1 Dépenses de personnel'!E$13:E$1000,'Synthèse financière'!A10)+SUMIFS('Annexe 2  Dépenses facturées'!F$15:F$21,'Annexe 2  Dépenses facturées'!B$15:B$21,"Réalisation plans de gestion liés à souscription mesures MASA",'Annexe 2  Dépenses facturées'!C$15:C$21,'Synthèse financière'!A10)+SUMIFS('Annexe 2  Dépenses facturées'!H$15:H$21,'Annexe 2  Dépenses facturées'!B$15:B$21,"Réalisation plans de gestion liés à souscription mesures MASA",'Annexe 2  Dépenses facturées'!C$15:C$21,'Synthèse financière'!A10)</f>
        <v>0</v>
      </c>
      <c r="J10" s="97">
        <f>ACCUEIL!G14*1250</f>
        <v>0</v>
      </c>
      <c r="K10" s="97">
        <f t="shared" si="1"/>
        <v>0</v>
      </c>
      <c r="L10" s="97">
        <f>F10-IF(G10&gt;H10,G10-H10,0)-IF(I10&gt;J10,I10-J10,0)</f>
        <v>0</v>
      </c>
    </row>
    <row r="11" spans="1:12" s="21" customFormat="1" ht="17.100000000000001" customHeight="1" x14ac:dyDescent="0.2">
      <c r="A11" s="152" t="str">
        <f>IF(ACCUEIL!E15&lt;&gt;"",Paramètres!D7,"")</f>
        <v/>
      </c>
      <c r="B11" s="153" t="str">
        <f>IF(A11&lt;&gt;"",ACCUEIL!E15,"")</f>
        <v/>
      </c>
      <c r="C11" s="97">
        <f>SUMIF('Annexe 1 Dépenses de personnel'!$E$13:$E$42,Paramètres!D6,'Annexe 1 Dépenses de personnel'!$K$13:$K$42)</f>
        <v>0</v>
      </c>
      <c r="D11" s="97">
        <f>IF('Annexe 1 Dépenses de personnel'!L$6="Oui",C11*0.25,0)</f>
        <v>0</v>
      </c>
      <c r="E11" s="97">
        <f>SUMIF('Annexe 2  Dépenses facturées'!$C$15:$C$21,Paramètres!D7,'Annexe 2  Dépenses facturées'!$F$15:$F$21)+SUMIF('Annexe 2  Dépenses facturées'!$C$15:$C$21,Paramètres!D7,'Annexe 2  Dépenses facturées'!$H$15:$H$21)</f>
        <v>0</v>
      </c>
      <c r="F11" s="97">
        <f>E11+D11+C11</f>
        <v>0</v>
      </c>
      <c r="G11" s="97">
        <f>IF('Annexe 1 Dépenses de personnel'!L$6="Oui",1.25,1)*SUMIFS('Annexe 1 Dépenses de personnel'!K$13:K$1000,'Annexe 1 Dépenses de personnel'!B$13:B$1000,"Réalisation diagnostics liés à souscription mesures MASA",'Annexe 1 Dépenses de personnel'!E$13:E$1000,'Synthèse financière'!A11)+SUMIFS('Annexe 2  Dépenses facturées'!F$15:F$21,'Annexe 2  Dépenses facturées'!B$15:B$21,"Réalisation diagnostics liés à souscription mesures MASA",'Annexe 2  Dépenses facturées'!C$15:C$21,'Synthèse financière'!A11)+SUMIFS('Annexe 2  Dépenses facturées'!H$15:H$21,'Annexe 2  Dépenses facturées'!B$15:B$21,"Réalisation diagnostics liés à souscription mesures MASA",'Annexe 2  Dépenses facturées'!C$15:C$21,'Synthèse financière'!A11)</f>
        <v>0</v>
      </c>
      <c r="H11" s="97">
        <f>ACCUEIL!F15*650</f>
        <v>0</v>
      </c>
      <c r="I11" s="97">
        <f>IF('Annexe 1 Dépenses de personnel'!L$6="Oui",1.25,1)*SUMIFS('Annexe 1 Dépenses de personnel'!K$13:K$1000,'Annexe 1 Dépenses de personnel'!B$13:B$1000,"Réalisation plans de gestion liés à souscription mesures MASA",'Annexe 1 Dépenses de personnel'!E$13:E$1000,'Synthèse financière'!A11)+SUMIFS('Annexe 2  Dépenses facturées'!F$15:F$21,'Annexe 2  Dépenses facturées'!B$15:B$21,"Réalisation plans de gestion liés à souscription mesures MASA",'Annexe 2  Dépenses facturées'!C$15:C$21,'Synthèse financière'!A11)+SUMIFS('Annexe 2  Dépenses facturées'!H$15:H$21,'Annexe 2  Dépenses facturées'!B$15:B$21,"Réalisation plans de gestion liés à souscription mesures MASA",'Annexe 2  Dépenses facturées'!C$15:C$21,'Synthèse financière'!A11)</f>
        <v>0</v>
      </c>
      <c r="J11" s="97">
        <f>ACCUEIL!G15*1250</f>
        <v>0</v>
      </c>
      <c r="K11" s="97">
        <f t="shared" si="1"/>
        <v>0</v>
      </c>
      <c r="L11" s="97">
        <f>F11-IF(G11&gt;H11,G11-H11,0)-IF(I11&gt;J11,I11-J11,0)</f>
        <v>0</v>
      </c>
    </row>
    <row r="12" spans="1:12" s="21" customFormat="1" ht="17.100000000000001" customHeight="1" x14ac:dyDescent="0.25">
      <c r="A12" s="238" t="s">
        <v>22</v>
      </c>
      <c r="B12" s="239"/>
      <c r="C12" s="98">
        <f t="shared" ref="C12" si="2">C7+C8+C11+C9+C10</f>
        <v>0</v>
      </c>
      <c r="D12" s="98">
        <f>D7+D8+D11+D9+D10</f>
        <v>0</v>
      </c>
      <c r="E12" s="98">
        <f>E7+E8+E11+E9+E10</f>
        <v>0</v>
      </c>
      <c r="F12" s="98">
        <f>F7+F8+F11+F9+F10</f>
        <v>0</v>
      </c>
      <c r="G12" s="98">
        <f t="shared" ref="G12:L12" si="3">G7+G8+G11+G9+G10</f>
        <v>0</v>
      </c>
      <c r="H12" s="98">
        <f t="shared" si="3"/>
        <v>0</v>
      </c>
      <c r="I12" s="98">
        <f t="shared" si="3"/>
        <v>0</v>
      </c>
      <c r="J12" s="98">
        <f t="shared" si="3"/>
        <v>0</v>
      </c>
      <c r="K12" s="107">
        <f t="shared" si="1"/>
        <v>0</v>
      </c>
      <c r="L12" s="98">
        <f t="shared" si="3"/>
        <v>0</v>
      </c>
    </row>
    <row r="13" spans="1:12" s="29" customFormat="1" ht="14.45" customHeight="1" x14ac:dyDescent="0.2">
      <c r="A13" s="43"/>
      <c r="B13" s="43"/>
      <c r="C13" s="43"/>
      <c r="D13" s="43"/>
      <c r="E13" s="43"/>
      <c r="F13" s="21"/>
    </row>
    <row r="14" spans="1:12" s="29" customFormat="1" ht="25.5" customHeight="1" x14ac:dyDescent="0.2">
      <c r="A14" s="45" t="s">
        <v>72</v>
      </c>
      <c r="B14" s="45"/>
      <c r="C14" s="44"/>
      <c r="D14" s="149"/>
      <c r="E14" s="43"/>
    </row>
    <row r="15" spans="1:12" s="29" customFormat="1" ht="11.1" customHeight="1" x14ac:dyDescent="0.2">
      <c r="A15" s="118"/>
      <c r="B15" s="118"/>
      <c r="C15" s="119"/>
      <c r="D15" s="120"/>
      <c r="E15" s="43"/>
    </row>
    <row r="16" spans="1:12" s="29" customFormat="1" ht="19.350000000000001" customHeight="1" x14ac:dyDescent="0.2">
      <c r="A16" s="219" t="s">
        <v>136</v>
      </c>
      <c r="B16" s="220"/>
      <c r="C16" s="220"/>
      <c r="D16" s="221"/>
      <c r="E16" s="43"/>
    </row>
    <row r="18" spans="1:6" s="21" customFormat="1" ht="56.25" customHeight="1" x14ac:dyDescent="0.2">
      <c r="A18" s="217" t="s">
        <v>21</v>
      </c>
      <c r="B18" s="218"/>
      <c r="C18" s="81" t="s">
        <v>140</v>
      </c>
      <c r="D18" s="106" t="s">
        <v>135</v>
      </c>
      <c r="E18" s="106" t="s">
        <v>134</v>
      </c>
    </row>
    <row r="19" spans="1:6" s="21" customFormat="1" ht="21.6" customHeight="1" x14ac:dyDescent="0.2">
      <c r="A19" s="234" t="s">
        <v>131</v>
      </c>
      <c r="B19" s="235"/>
      <c r="C19" s="117">
        <f>D41</f>
        <v>0</v>
      </c>
      <c r="D19" s="224"/>
      <c r="E19" s="224"/>
    </row>
    <row r="20" spans="1:6" s="21" customFormat="1" ht="18.600000000000001" customHeight="1" x14ac:dyDescent="0.2">
      <c r="A20" s="228" t="s">
        <v>130</v>
      </c>
      <c r="B20" s="229"/>
      <c r="C20" s="99">
        <f>'Annexe 2  Dépenses facturées'!I4</f>
        <v>0</v>
      </c>
      <c r="D20" s="224"/>
      <c r="E20" s="224"/>
      <c r="F20" s="104"/>
    </row>
    <row r="21" spans="1:6" s="21" customFormat="1" ht="18.600000000000001" customHeight="1" x14ac:dyDescent="0.2">
      <c r="A21" s="230" t="s">
        <v>86</v>
      </c>
      <c r="B21" s="231"/>
      <c r="C21" s="99">
        <f>'Annexe 1 Dépenses de personnel'!L5</f>
        <v>0</v>
      </c>
      <c r="D21" s="224"/>
      <c r="E21" s="224"/>
    </row>
    <row r="22" spans="1:6" s="21" customFormat="1" ht="18.600000000000001" customHeight="1" x14ac:dyDescent="0.2">
      <c r="A22" s="230" t="s">
        <v>133</v>
      </c>
      <c r="B22" s="231"/>
      <c r="C22" s="99">
        <f>'Annexe 1 Dépenses de personnel'!L7</f>
        <v>0</v>
      </c>
      <c r="D22" s="224"/>
      <c r="E22" s="224"/>
    </row>
    <row r="23" spans="1:6" s="21" customFormat="1" ht="18.600000000000001" customHeight="1" x14ac:dyDescent="0.25">
      <c r="A23" s="232" t="s">
        <v>137</v>
      </c>
      <c r="B23" s="233"/>
      <c r="C23" s="98">
        <f>C20+C21+C22</f>
        <v>0</v>
      </c>
      <c r="D23" s="121">
        <f>C23-E23</f>
        <v>0</v>
      </c>
      <c r="E23" s="121">
        <f>G12+I12</f>
        <v>0</v>
      </c>
      <c r="F23" s="30"/>
    </row>
    <row r="24" spans="1:6" s="21" customFormat="1" ht="18.600000000000001" customHeight="1" x14ac:dyDescent="0.25">
      <c r="A24" s="232" t="s">
        <v>138</v>
      </c>
      <c r="B24" s="233"/>
      <c r="C24" s="98">
        <f>L12</f>
        <v>0</v>
      </c>
      <c r="D24" s="121">
        <f>K12</f>
        <v>0</v>
      </c>
      <c r="E24" s="121">
        <f>C24-D24</f>
        <v>0</v>
      </c>
    </row>
    <row r="25" spans="1:6" s="21" customFormat="1" ht="30" customHeight="1" x14ac:dyDescent="0.25">
      <c r="A25" s="234" t="s">
        <v>129</v>
      </c>
      <c r="B25" s="235"/>
      <c r="C25" s="148"/>
      <c r="D25" s="243"/>
      <c r="E25" s="243"/>
      <c r="F25" s="243"/>
    </row>
    <row r="26" spans="1:6" s="21" customFormat="1" ht="18.600000000000001" customHeight="1" x14ac:dyDescent="0.25">
      <c r="A26" s="232" t="s">
        <v>139</v>
      </c>
      <c r="B26" s="233"/>
      <c r="C26" s="98">
        <f>MIN(C24,C25)</f>
        <v>0</v>
      </c>
    </row>
    <row r="27" spans="1:6" s="21" customFormat="1" ht="13.5" x14ac:dyDescent="0.2">
      <c r="D27" s="30"/>
      <c r="E27" s="30"/>
    </row>
    <row r="28" spans="1:6" s="21" customFormat="1" ht="16.5" customHeight="1" x14ac:dyDescent="0.2">
      <c r="A28" s="219" t="s">
        <v>54</v>
      </c>
      <c r="B28" s="220"/>
      <c r="C28" s="220"/>
      <c r="D28" s="221"/>
    </row>
    <row r="29" spans="1:6" ht="8.4499999999999993" customHeight="1" x14ac:dyDescent="0.2"/>
    <row r="30" spans="1:6" ht="22.35" customHeight="1" x14ac:dyDescent="0.2">
      <c r="A30" s="31"/>
      <c r="B30" s="227" t="s">
        <v>23</v>
      </c>
      <c r="C30" s="227"/>
      <c r="D30" s="82" t="s">
        <v>64</v>
      </c>
      <c r="E30" s="80" t="s">
        <v>88</v>
      </c>
    </row>
    <row r="31" spans="1:6" ht="15" customHeight="1" x14ac:dyDescent="0.2">
      <c r="A31" s="241"/>
      <c r="B31" s="240" t="s">
        <v>55</v>
      </c>
      <c r="C31" s="240"/>
      <c r="D31" s="100">
        <f>E31*C26</f>
        <v>0</v>
      </c>
      <c r="E31" s="150">
        <f>D14</f>
        <v>0</v>
      </c>
      <c r="F31" s="75"/>
    </row>
    <row r="32" spans="1:6" ht="15" customHeight="1" x14ac:dyDescent="0.2">
      <c r="A32" s="242"/>
      <c r="B32" s="240" t="s">
        <v>56</v>
      </c>
      <c r="C32" s="240"/>
      <c r="D32" s="101">
        <f>E32*C26</f>
        <v>0</v>
      </c>
      <c r="E32" s="151">
        <v>0</v>
      </c>
    </row>
    <row r="33" spans="1:6" ht="15" customHeight="1" x14ac:dyDescent="0.2">
      <c r="A33" s="242"/>
      <c r="B33" s="240" t="s">
        <v>24</v>
      </c>
      <c r="C33" s="240"/>
      <c r="D33" s="101">
        <f>E33*C26</f>
        <v>0</v>
      </c>
      <c r="E33" s="151"/>
    </row>
    <row r="34" spans="1:6" ht="15" customHeight="1" x14ac:dyDescent="0.2">
      <c r="A34" s="242"/>
      <c r="B34" s="240" t="s">
        <v>25</v>
      </c>
      <c r="C34" s="240"/>
      <c r="D34" s="101">
        <f>E34*C26</f>
        <v>0</v>
      </c>
      <c r="E34" s="151">
        <v>0</v>
      </c>
    </row>
    <row r="35" spans="1:6" ht="15" customHeight="1" x14ac:dyDescent="0.2">
      <c r="A35" s="242"/>
      <c r="B35" s="240" t="s">
        <v>26</v>
      </c>
      <c r="C35" s="240"/>
      <c r="D35" s="101">
        <f>E35*C26</f>
        <v>0</v>
      </c>
      <c r="E35" s="151">
        <v>0</v>
      </c>
    </row>
    <row r="36" spans="1:6" ht="15" customHeight="1" x14ac:dyDescent="0.2">
      <c r="A36" s="242"/>
      <c r="B36" s="240" t="s">
        <v>27</v>
      </c>
      <c r="C36" s="240"/>
      <c r="D36" s="101">
        <f>E36*C26</f>
        <v>0</v>
      </c>
      <c r="E36" s="151">
        <v>0</v>
      </c>
    </row>
    <row r="37" spans="1:6" ht="19.350000000000001" customHeight="1" x14ac:dyDescent="0.2">
      <c r="A37" s="242"/>
      <c r="B37" s="225" t="s">
        <v>28</v>
      </c>
      <c r="C37" s="226"/>
      <c r="D37" s="109">
        <f>SUM('Synthèse financière'!D31:D36)</f>
        <v>0</v>
      </c>
      <c r="E37" s="103">
        <f>SUM(E31:E36)</f>
        <v>0</v>
      </c>
    </row>
    <row r="38" spans="1:6" ht="15" customHeight="1" x14ac:dyDescent="0.2">
      <c r="A38" s="242"/>
      <c r="B38" s="240" t="s">
        <v>92</v>
      </c>
      <c r="C38" s="240"/>
      <c r="D38" s="102">
        <f>D41-D39-D37</f>
        <v>0</v>
      </c>
      <c r="E38" s="75" t="str">
        <f>IF(E37&gt;100%,"Réduire le taux d'aide MAA manuellement en E28","")</f>
        <v/>
      </c>
      <c r="F38" s="75"/>
    </row>
    <row r="39" spans="1:6" ht="15" customHeight="1" x14ac:dyDescent="0.2">
      <c r="A39" s="242"/>
      <c r="B39" s="244" t="s">
        <v>83</v>
      </c>
      <c r="C39" s="245"/>
      <c r="D39" s="102">
        <f>ACCUEIL!E4</f>
        <v>0</v>
      </c>
    </row>
    <row r="40" spans="1:6" ht="15" customHeight="1" x14ac:dyDescent="0.2">
      <c r="A40" s="242"/>
      <c r="B40" s="225" t="s">
        <v>29</v>
      </c>
      <c r="C40" s="226"/>
      <c r="D40" s="102">
        <f>D38+D39</f>
        <v>0</v>
      </c>
    </row>
    <row r="41" spans="1:6" ht="15" customHeight="1" x14ac:dyDescent="0.2">
      <c r="A41" s="242"/>
      <c r="B41" s="246" t="s">
        <v>132</v>
      </c>
      <c r="C41" s="247"/>
      <c r="D41" s="102">
        <f>'Annexe 1 Dépenses de personnel'!L8+'Annexe 2  Dépenses facturées'!I3</f>
        <v>0</v>
      </c>
    </row>
    <row r="44" spans="1:6" s="50" customFormat="1" x14ac:dyDescent="0.2">
      <c r="A44"/>
      <c r="B44"/>
      <c r="C44"/>
      <c r="D44"/>
      <c r="E44"/>
    </row>
    <row r="45" spans="1:6" ht="21" customHeight="1" x14ac:dyDescent="0.2"/>
    <row r="46" spans="1:6" ht="21" customHeight="1" x14ac:dyDescent="0.2"/>
    <row r="47" spans="1:6" ht="21" customHeight="1" x14ac:dyDescent="0.2"/>
    <row r="48" spans="1:6" ht="21" customHeight="1" x14ac:dyDescent="0.2"/>
    <row r="49" ht="21" customHeight="1" x14ac:dyDescent="0.2"/>
  </sheetData>
  <sheetProtection selectLockedCells="1" selectUnlockedCells="1"/>
  <mergeCells count="35">
    <mergeCell ref="B33:C33"/>
    <mergeCell ref="C3:G3"/>
    <mergeCell ref="A24:B24"/>
    <mergeCell ref="A31:A41"/>
    <mergeCell ref="D25:F25"/>
    <mergeCell ref="B34:C34"/>
    <mergeCell ref="B35:C35"/>
    <mergeCell ref="B36:C36"/>
    <mergeCell ref="B39:C39"/>
    <mergeCell ref="B40:C40"/>
    <mergeCell ref="B38:C38"/>
    <mergeCell ref="B41:C41"/>
    <mergeCell ref="B31:C31"/>
    <mergeCell ref="B32:C32"/>
    <mergeCell ref="B37:C37"/>
    <mergeCell ref="A1:B1"/>
    <mergeCell ref="A2:B2"/>
    <mergeCell ref="A4:B4"/>
    <mergeCell ref="B30:C30"/>
    <mergeCell ref="A20:B20"/>
    <mergeCell ref="A21:B21"/>
    <mergeCell ref="A22:B22"/>
    <mergeCell ref="A23:B23"/>
    <mergeCell ref="A25:B25"/>
    <mergeCell ref="A26:B26"/>
    <mergeCell ref="C1:G1"/>
    <mergeCell ref="C2:G2"/>
    <mergeCell ref="C4:G4"/>
    <mergeCell ref="A19:B19"/>
    <mergeCell ref="A12:B12"/>
    <mergeCell ref="A18:B18"/>
    <mergeCell ref="A16:D16"/>
    <mergeCell ref="A3:B3"/>
    <mergeCell ref="D19:E22"/>
    <mergeCell ref="A28:D28"/>
  </mergeCells>
  <printOptions horizontalCentered="1" verticalCentered="1"/>
  <pageMargins left="0.23622047244094491" right="0.23622047244094491" top="0.74803149606299213" bottom="0.74803149606299213" header="0.31496062992125984" footer="0.31496062992125984"/>
  <pageSetup paperSize="9" scale="70" firstPageNumber="0" fitToHeight="0" orientation="landscape" horizontalDpi="300" verticalDpi="300" r:id="rId1"/>
  <headerFooter alignWithMargins="0">
    <oddHeader>&amp;L&amp;"Times New Roman,Normal"&amp;12&amp;A&amp;R&amp;"Times New Roman,Normal"&amp;12V1 du 17/08/2023</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31"/>
    <pageSetUpPr fitToPage="1"/>
  </sheetPr>
  <dimension ref="A1:F45"/>
  <sheetViews>
    <sheetView showGridLines="0" tabSelected="1" zoomScale="75" zoomScaleNormal="75" zoomScaleSheetLayoutView="80" workbookViewId="0">
      <selection activeCell="J12" sqref="J12"/>
    </sheetView>
  </sheetViews>
  <sheetFormatPr baseColWidth="10" defaultColWidth="11" defaultRowHeight="12.75" x14ac:dyDescent="0.2"/>
  <cols>
    <col min="1" max="1" width="17.5703125" customWidth="1"/>
    <col min="2" max="2" width="23.42578125" customWidth="1"/>
    <col min="3" max="3" width="28.5703125" customWidth="1"/>
    <col min="4" max="4" width="42.5703125" customWidth="1"/>
    <col min="5" max="5" width="45.42578125" customWidth="1"/>
    <col min="6" max="6" width="26.42578125" customWidth="1"/>
    <col min="13" max="13" width="13.5703125" customWidth="1"/>
  </cols>
  <sheetData>
    <row r="1" spans="1:6" s="32" customFormat="1" ht="29.1" customHeight="1" x14ac:dyDescent="0.25">
      <c r="A1" s="211" t="s">
        <v>30</v>
      </c>
      <c r="B1" s="211"/>
      <c r="C1" s="211"/>
      <c r="D1" s="211"/>
      <c r="E1" s="211"/>
      <c r="F1" s="211"/>
    </row>
    <row r="2" spans="1:6" s="20" customFormat="1" ht="11.1" customHeight="1" x14ac:dyDescent="0.2">
      <c r="A2" s="33"/>
      <c r="B2" s="33"/>
      <c r="C2" s="33"/>
      <c r="D2" s="33"/>
      <c r="E2" s="33"/>
      <c r="F2" s="33"/>
    </row>
    <row r="3" spans="1:6" s="20" customFormat="1" ht="26.85" customHeight="1" x14ac:dyDescent="0.2">
      <c r="A3" s="204" t="str">
        <f>ACCUEIL!A6</f>
        <v>N° dossier OSIRIS</v>
      </c>
      <c r="B3" s="205"/>
      <c r="C3" s="212">
        <f>ACCUEIL!B6</f>
        <v>0</v>
      </c>
      <c r="D3" s="213"/>
      <c r="E3" s="213"/>
      <c r="F3" s="213"/>
    </row>
    <row r="4" spans="1:6" s="20" customFormat="1" ht="20.100000000000001" customHeight="1" x14ac:dyDescent="0.2">
      <c r="A4" s="204" t="str">
        <f>ACCUEIL!A3</f>
        <v>Type d'opérations</v>
      </c>
      <c r="B4" s="205"/>
      <c r="C4" s="214" t="str">
        <f>ACCUEIL!B3</f>
        <v>Actions d'animation relative aux mesures agro-environnementales et climatiques</v>
      </c>
      <c r="D4" s="215"/>
      <c r="E4" s="215"/>
      <c r="F4" s="216"/>
    </row>
    <row r="5" spans="1:6" s="20" customFormat="1" ht="28.5" customHeight="1" x14ac:dyDescent="0.2">
      <c r="A5" s="204" t="s">
        <v>0</v>
      </c>
      <c r="B5" s="205"/>
      <c r="C5" s="206" t="str">
        <f>ACCUEIL!B4</f>
        <v>Animation PAEC à partir de 2026</v>
      </c>
      <c r="D5" s="207"/>
      <c r="E5" s="207"/>
      <c r="F5" s="208"/>
    </row>
    <row r="6" spans="1:6" s="20" customFormat="1" ht="35.25" customHeight="1" x14ac:dyDescent="0.2">
      <c r="A6" s="204" t="s">
        <v>4</v>
      </c>
      <c r="B6" s="205"/>
      <c r="C6" s="206">
        <f>ACCUEIL!B5</f>
        <v>0</v>
      </c>
      <c r="D6" s="207"/>
      <c r="E6" s="207"/>
      <c r="F6" s="208"/>
    </row>
    <row r="7" spans="1:6" s="20" customFormat="1" ht="29.1" customHeight="1" x14ac:dyDescent="0.2">
      <c r="A7" s="251" t="s">
        <v>31</v>
      </c>
      <c r="B7" s="252"/>
      <c r="C7" s="254"/>
      <c r="D7" s="255"/>
      <c r="E7" s="255"/>
      <c r="F7" s="256"/>
    </row>
    <row r="8" spans="1:6" ht="18" customHeight="1" x14ac:dyDescent="0.2">
      <c r="A8" s="33"/>
      <c r="B8" s="33"/>
      <c r="C8" s="33"/>
      <c r="D8" s="34"/>
      <c r="E8" s="34"/>
      <c r="F8" s="34"/>
    </row>
    <row r="9" spans="1:6" ht="36.75" customHeight="1" x14ac:dyDescent="0.2">
      <c r="A9" s="35" t="s">
        <v>32</v>
      </c>
      <c r="B9" s="35"/>
      <c r="C9" s="35"/>
      <c r="D9" s="36"/>
      <c r="E9" s="33"/>
      <c r="F9" s="33"/>
    </row>
    <row r="10" spans="1:6" s="21" customFormat="1" ht="122.25" customHeight="1" x14ac:dyDescent="0.2">
      <c r="A10" s="203" t="s">
        <v>71</v>
      </c>
      <c r="B10" s="203"/>
      <c r="C10" s="203"/>
      <c r="D10" s="203"/>
      <c r="E10" s="203"/>
      <c r="F10" s="37"/>
    </row>
    <row r="11" spans="1:6" ht="28.35" customHeight="1" x14ac:dyDescent="0.2">
      <c r="A11" s="77"/>
      <c r="B11" s="77"/>
      <c r="C11" s="250" t="s">
        <v>33</v>
      </c>
      <c r="D11" s="250"/>
      <c r="E11" s="78" t="s">
        <v>34</v>
      </c>
      <c r="F11" s="76"/>
    </row>
    <row r="12" spans="1:6" x14ac:dyDescent="0.2">
      <c r="A12" s="77"/>
      <c r="B12" s="77"/>
      <c r="C12" s="77"/>
      <c r="D12" s="77"/>
      <c r="E12" s="76"/>
      <c r="F12" s="76"/>
    </row>
    <row r="13" spans="1:6" x14ac:dyDescent="0.2">
      <c r="A13" s="79">
        <f>MIN('Fiche type déclaration temps'!A16:A998)</f>
        <v>0</v>
      </c>
      <c r="B13" s="76"/>
      <c r="C13" s="76"/>
      <c r="D13" s="77"/>
      <c r="E13" s="76"/>
      <c r="F13" s="76"/>
    </row>
    <row r="14" spans="1:6" ht="28.35" customHeight="1" x14ac:dyDescent="0.2">
      <c r="A14" s="79">
        <f>MAX('Fiche type déclaration temps'!A16:A998)</f>
        <v>0</v>
      </c>
      <c r="B14" s="253" t="str">
        <f>IF(OR(B16&gt;10,B17&gt;10,B18&gt;10,B19&gt;10,B20&gt;10,B21&gt;10,B22&gt;10,B23&gt;10,B24&gt;10,B25&gt;10,B26&gt;10,B27&gt;10,B28&gt;10,B29&gt;10,B30&gt;10,B31&gt;10,B32&gt;10,B33&gt;10,B34&gt;10,B35&gt;10,B36&gt;10),"Attention le plafond de travail quotidien est dépassé","")</f>
        <v/>
      </c>
      <c r="C14" s="253"/>
      <c r="D14" s="253"/>
      <c r="E14" s="253"/>
      <c r="F14" s="76"/>
    </row>
    <row r="15" spans="1:6" ht="59.85" customHeight="1" x14ac:dyDescent="0.2">
      <c r="A15" s="25" t="s">
        <v>20</v>
      </c>
      <c r="B15" s="25" t="s">
        <v>35</v>
      </c>
      <c r="C15" s="25" t="s">
        <v>70</v>
      </c>
      <c r="D15" s="25" t="s">
        <v>36</v>
      </c>
      <c r="E15" s="25" t="s">
        <v>57</v>
      </c>
      <c r="F15" s="25" t="s">
        <v>74</v>
      </c>
    </row>
    <row r="16" spans="1:6" ht="25.5" customHeight="1" x14ac:dyDescent="0.2">
      <c r="A16" s="145"/>
      <c r="B16" s="146"/>
      <c r="C16" s="146"/>
      <c r="D16" s="127"/>
      <c r="E16" s="159"/>
      <c r="F16" s="159"/>
    </row>
    <row r="17" spans="1:6" ht="25.5" customHeight="1" x14ac:dyDescent="0.2">
      <c r="A17" s="145"/>
      <c r="B17" s="146"/>
      <c r="C17" s="146"/>
      <c r="D17" s="127"/>
      <c r="E17" s="159"/>
      <c r="F17" s="159"/>
    </row>
    <row r="18" spans="1:6" ht="25.5" customHeight="1" x14ac:dyDescent="0.2">
      <c r="A18" s="145"/>
      <c r="B18" s="146"/>
      <c r="C18" s="146"/>
      <c r="D18" s="127"/>
      <c r="E18" s="159"/>
      <c r="F18" s="159"/>
    </row>
    <row r="19" spans="1:6" ht="25.5" customHeight="1" x14ac:dyDescent="0.2">
      <c r="A19" s="145"/>
      <c r="B19" s="146"/>
      <c r="C19" s="146"/>
      <c r="D19" s="127"/>
      <c r="E19" s="159"/>
      <c r="F19" s="159"/>
    </row>
    <row r="20" spans="1:6" ht="25.5" customHeight="1" x14ac:dyDescent="0.2">
      <c r="A20" s="145"/>
      <c r="B20" s="146"/>
      <c r="C20" s="146"/>
      <c r="D20" s="127"/>
      <c r="E20" s="159"/>
      <c r="F20" s="159"/>
    </row>
    <row r="21" spans="1:6" ht="25.5" customHeight="1" x14ac:dyDescent="0.2">
      <c r="A21" s="145"/>
      <c r="B21" s="146"/>
      <c r="C21" s="146"/>
      <c r="D21" s="127"/>
      <c r="E21" s="159"/>
      <c r="F21" s="159"/>
    </row>
    <row r="22" spans="1:6" ht="25.5" customHeight="1" x14ac:dyDescent="0.2">
      <c r="A22" s="145"/>
      <c r="B22" s="146"/>
      <c r="C22" s="146"/>
      <c r="D22" s="127"/>
      <c r="E22" s="159"/>
      <c r="F22" s="159"/>
    </row>
    <row r="23" spans="1:6" ht="25.5" customHeight="1" x14ac:dyDescent="0.2">
      <c r="A23" s="145"/>
      <c r="B23" s="146"/>
      <c r="C23" s="146"/>
      <c r="D23" s="127"/>
      <c r="E23" s="159"/>
      <c r="F23" s="159"/>
    </row>
    <row r="24" spans="1:6" ht="25.5" customHeight="1" x14ac:dyDescent="0.2">
      <c r="A24" s="145"/>
      <c r="B24" s="146"/>
      <c r="C24" s="146"/>
      <c r="D24" s="127"/>
      <c r="E24" s="159"/>
      <c r="F24" s="159"/>
    </row>
    <row r="25" spans="1:6" ht="25.5" customHeight="1" x14ac:dyDescent="0.2">
      <c r="A25" s="145"/>
      <c r="B25" s="146"/>
      <c r="C25" s="146"/>
      <c r="D25" s="127"/>
      <c r="E25" s="159"/>
      <c r="F25" s="159"/>
    </row>
    <row r="26" spans="1:6" ht="25.5" customHeight="1" x14ac:dyDescent="0.2">
      <c r="A26" s="145"/>
      <c r="B26" s="146"/>
      <c r="C26" s="146"/>
      <c r="D26" s="127"/>
      <c r="E26" s="159"/>
      <c r="F26" s="159"/>
    </row>
    <row r="27" spans="1:6" ht="25.5" customHeight="1" x14ac:dyDescent="0.2">
      <c r="A27" s="145"/>
      <c r="B27" s="146"/>
      <c r="C27" s="146"/>
      <c r="D27" s="127"/>
      <c r="E27" s="159"/>
      <c r="F27" s="159"/>
    </row>
    <row r="28" spans="1:6" ht="25.5" customHeight="1" x14ac:dyDescent="0.2">
      <c r="A28" s="145"/>
      <c r="B28" s="146"/>
      <c r="C28" s="146"/>
      <c r="D28" s="127"/>
      <c r="E28" s="159"/>
      <c r="F28" s="159"/>
    </row>
    <row r="29" spans="1:6" ht="25.5" customHeight="1" x14ac:dyDescent="0.2">
      <c r="A29" s="145"/>
      <c r="B29" s="146"/>
      <c r="C29" s="146"/>
      <c r="D29" s="127"/>
      <c r="E29" s="159"/>
      <c r="F29" s="159"/>
    </row>
    <row r="30" spans="1:6" ht="25.5" customHeight="1" x14ac:dyDescent="0.2">
      <c r="A30" s="145"/>
      <c r="B30" s="146"/>
      <c r="C30" s="146"/>
      <c r="D30" s="127"/>
      <c r="E30" s="159"/>
      <c r="F30" s="159"/>
    </row>
    <row r="31" spans="1:6" ht="25.5" customHeight="1" x14ac:dyDescent="0.2">
      <c r="A31" s="145"/>
      <c r="B31" s="146"/>
      <c r="C31" s="146"/>
      <c r="D31" s="127"/>
      <c r="E31" s="159"/>
      <c r="F31" s="159"/>
    </row>
    <row r="32" spans="1:6" ht="25.5" customHeight="1" x14ac:dyDescent="0.2">
      <c r="A32" s="145"/>
      <c r="B32" s="146"/>
      <c r="C32" s="146"/>
      <c r="D32" s="127"/>
      <c r="E32" s="159"/>
      <c r="F32" s="159"/>
    </row>
    <row r="33" spans="1:6" ht="25.5" customHeight="1" x14ac:dyDescent="0.2">
      <c r="A33" s="145"/>
      <c r="B33" s="146"/>
      <c r="C33" s="146"/>
      <c r="D33" s="127"/>
      <c r="E33" s="159"/>
      <c r="F33" s="159"/>
    </row>
    <row r="34" spans="1:6" ht="25.5" customHeight="1" x14ac:dyDescent="0.2">
      <c r="A34" s="145"/>
      <c r="B34" s="146"/>
      <c r="C34" s="146"/>
      <c r="D34" s="127"/>
      <c r="E34" s="159"/>
      <c r="F34" s="159"/>
    </row>
    <row r="35" spans="1:6" ht="25.5" customHeight="1" x14ac:dyDescent="0.2">
      <c r="A35" s="145"/>
      <c r="B35" s="146"/>
      <c r="C35" s="146"/>
      <c r="D35" s="127"/>
      <c r="E35" s="159"/>
      <c r="F35" s="159"/>
    </row>
    <row r="36" spans="1:6" ht="25.5" customHeight="1" x14ac:dyDescent="0.2">
      <c r="A36" s="145"/>
      <c r="B36" s="146"/>
      <c r="C36" s="146"/>
      <c r="D36" s="127"/>
      <c r="E36" s="159"/>
      <c r="F36" s="159"/>
    </row>
    <row r="37" spans="1:6" ht="25.5" customHeight="1" x14ac:dyDescent="0.2">
      <c r="A37" s="160" t="s">
        <v>22</v>
      </c>
      <c r="B37" s="161">
        <f>SUM('Fiche type déclaration temps'!B16:B36)</f>
        <v>0</v>
      </c>
    </row>
    <row r="38" spans="1:6" ht="25.5" customHeight="1" x14ac:dyDescent="0.2">
      <c r="A38" s="76"/>
      <c r="B38" s="76"/>
      <c r="C38" s="76"/>
      <c r="D38" s="76"/>
      <c r="E38" s="76"/>
      <c r="F38" s="76"/>
    </row>
    <row r="39" spans="1:6" ht="94.5" customHeight="1" x14ac:dyDescent="0.2">
      <c r="A39" s="248" t="s">
        <v>37</v>
      </c>
      <c r="B39" s="248"/>
      <c r="C39" s="248"/>
      <c r="D39" s="76"/>
      <c r="E39" s="249" t="s">
        <v>38</v>
      </c>
      <c r="F39" s="249"/>
    </row>
    <row r="40" spans="1:6" x14ac:dyDescent="0.2">
      <c r="A40" s="19"/>
      <c r="B40" s="19"/>
      <c r="C40" s="19"/>
      <c r="D40" s="19"/>
      <c r="E40" s="19"/>
      <c r="F40" s="19"/>
    </row>
    <row r="41" spans="1:6" x14ac:dyDescent="0.2">
      <c r="A41" s="19" t="s">
        <v>73</v>
      </c>
      <c r="B41" s="19"/>
      <c r="C41" s="19"/>
      <c r="D41" s="19"/>
      <c r="E41" s="19"/>
      <c r="F41" s="19"/>
    </row>
    <row r="43" spans="1:6" x14ac:dyDescent="0.2">
      <c r="A43" s="47" t="s">
        <v>58</v>
      </c>
      <c r="B43" t="s">
        <v>60</v>
      </c>
      <c r="C43" t="s">
        <v>61</v>
      </c>
      <c r="D43" t="s">
        <v>62</v>
      </c>
    </row>
    <row r="44" spans="1:6" x14ac:dyDescent="0.2">
      <c r="A44" s="48" t="s">
        <v>39</v>
      </c>
      <c r="B44" s="46"/>
      <c r="C44" s="49"/>
      <c r="D44" s="49"/>
    </row>
    <row r="45" spans="1:6" x14ac:dyDescent="0.2">
      <c r="A45" s="48" t="s">
        <v>59</v>
      </c>
      <c r="B45" s="46"/>
      <c r="C45" s="49"/>
      <c r="D45" s="49"/>
    </row>
  </sheetData>
  <sheetProtection selectLockedCells="1" selectUnlockedCells="1"/>
  <mergeCells count="16">
    <mergeCell ref="A39:C39"/>
    <mergeCell ref="E39:F39"/>
    <mergeCell ref="A10:E10"/>
    <mergeCell ref="C11:D11"/>
    <mergeCell ref="A1:F1"/>
    <mergeCell ref="A6:B6"/>
    <mergeCell ref="A7:B7"/>
    <mergeCell ref="B14:E14"/>
    <mergeCell ref="A4:B4"/>
    <mergeCell ref="A5:B5"/>
    <mergeCell ref="C4:F4"/>
    <mergeCell ref="C5:F5"/>
    <mergeCell ref="C6:F6"/>
    <mergeCell ref="C7:F7"/>
    <mergeCell ref="A3:B3"/>
    <mergeCell ref="C3:F3"/>
  </mergeCells>
  <dataValidations count="1">
    <dataValidation operator="equal" allowBlank="1" showErrorMessage="1" sqref="E11" xr:uid="{00000000-0002-0000-0500-000000000000}">
      <formula1>0</formula1>
      <formula2>0</formula2>
    </dataValidation>
  </dataValidations>
  <printOptions horizontalCentered="1" verticalCentered="1"/>
  <pageMargins left="0.23622047244094491" right="0.23622047244094491" top="0.74803149606299213" bottom="0.74803149606299213" header="0.31496062992125984" footer="0.31496062992125984"/>
  <pageSetup paperSize="9" scale="55" firstPageNumber="0" fitToHeight="0" orientation="portrait" horizontalDpi="300" verticalDpi="300" r:id="rId2"/>
  <headerFooter alignWithMargins="0">
    <oddHeader>&amp;L&amp;"Times New Roman,Normal"&amp;12&amp;A&amp;R&amp;"Times New Roman,Normal"&amp;12V1 du 17/08/2023</oddHeader>
  </headerFooter>
  <extLst>
    <ext xmlns:x14="http://schemas.microsoft.com/office/spreadsheetml/2009/9/main" uri="{CCE6A557-97BC-4b89-ADB6-D9C93CAAB3DF}">
      <x14:dataValidations xmlns:xm="http://schemas.microsoft.com/office/excel/2006/main" count="2">
        <x14:dataValidation type="list" operator="equal" allowBlank="1" showErrorMessage="1" xr:uid="{00000000-0002-0000-0500-000001000000}">
          <x14:formula1>
            <xm:f>Paramètres!$B$3:$B$11</xm:f>
          </x14:formula1>
          <xm:sqref>D17:D36</xm:sqref>
        </x14:dataValidation>
        <x14:dataValidation type="list" operator="equal" allowBlank="1" showErrorMessage="1" xr:uid="{FB856AA3-5057-4EAF-963E-2CA7CD355998}">
          <x14:formula1>
            <xm:f>Paramètres!$A$3:$A$12</xm:f>
          </x14:formula1>
          <xm:sqref>D16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H65536"/>
  <sheetViews>
    <sheetView zoomScale="90" zoomScaleNormal="90" workbookViewId="0">
      <selection activeCell="E13" sqref="E13"/>
    </sheetView>
  </sheetViews>
  <sheetFormatPr baseColWidth="10" defaultColWidth="11.5703125" defaultRowHeight="17.100000000000001" customHeight="1" x14ac:dyDescent="0.2"/>
  <cols>
    <col min="1" max="1" width="80.7109375" style="27" customWidth="1"/>
    <col min="2" max="2" width="29.85546875" style="27" customWidth="1"/>
    <col min="3" max="3" width="21.42578125" style="27" customWidth="1"/>
    <col min="4" max="4" width="25.5703125" style="27" customWidth="1"/>
    <col min="5" max="5" width="48" style="27" customWidth="1"/>
    <col min="6" max="16384" width="11.5703125" style="27"/>
  </cols>
  <sheetData>
    <row r="2" spans="1:8" ht="17.100000000000001" customHeight="1" x14ac:dyDescent="0.25">
      <c r="A2" s="166" t="s">
        <v>36</v>
      </c>
      <c r="B2" s="166" t="s">
        <v>44</v>
      </c>
      <c r="C2" s="166" t="s">
        <v>77</v>
      </c>
      <c r="D2" s="166" t="s">
        <v>157</v>
      </c>
      <c r="E2" s="166" t="s">
        <v>158</v>
      </c>
      <c r="F2" s="257" t="s">
        <v>242</v>
      </c>
    </row>
    <row r="3" spans="1:8" s="38" customFormat="1" ht="17.100000000000001" customHeight="1" x14ac:dyDescent="0.2">
      <c r="A3" s="167" t="s">
        <v>238</v>
      </c>
      <c r="B3" s="167" t="s">
        <v>41</v>
      </c>
      <c r="C3" s="167" t="s">
        <v>78</v>
      </c>
      <c r="D3" s="167" t="s">
        <v>160</v>
      </c>
      <c r="E3" t="s">
        <v>161</v>
      </c>
      <c r="F3" s="27" t="s">
        <v>243</v>
      </c>
      <c r="H3" s="27"/>
    </row>
    <row r="4" spans="1:8" s="38" customFormat="1" ht="17.100000000000001" customHeight="1" x14ac:dyDescent="0.2">
      <c r="A4" t="s">
        <v>162</v>
      </c>
      <c r="B4" t="s">
        <v>42</v>
      </c>
      <c r="C4" t="s">
        <v>79</v>
      </c>
      <c r="D4" t="s">
        <v>237</v>
      </c>
      <c r="E4" t="s">
        <v>163</v>
      </c>
      <c r="F4" s="27" t="s">
        <v>244</v>
      </c>
      <c r="H4" s="27"/>
    </row>
    <row r="5" spans="1:8" s="38" customFormat="1" ht="17.100000000000001" customHeight="1" x14ac:dyDescent="0.2">
      <c r="A5" t="s">
        <v>164</v>
      </c>
      <c r="B5" t="s">
        <v>43</v>
      </c>
      <c r="C5" t="s">
        <v>80</v>
      </c>
      <c r="D5">
        <v>2027</v>
      </c>
      <c r="E5" t="s">
        <v>165</v>
      </c>
      <c r="H5" s="27"/>
    </row>
    <row r="6" spans="1:8" s="38" customFormat="1" ht="17.100000000000001" customHeight="1" x14ac:dyDescent="0.2">
      <c r="A6" t="s">
        <v>166</v>
      </c>
      <c r="B6" s="167"/>
      <c r="C6" s="167" t="s">
        <v>81</v>
      </c>
      <c r="D6"/>
      <c r="E6" t="s">
        <v>167</v>
      </c>
      <c r="H6" s="27"/>
    </row>
    <row r="7" spans="1:8" s="38" customFormat="1" ht="17.100000000000001" customHeight="1" x14ac:dyDescent="0.2">
      <c r="A7" t="s">
        <v>106</v>
      </c>
      <c r="B7"/>
      <c r="C7" t="s">
        <v>103</v>
      </c>
      <c r="D7"/>
      <c r="E7" t="s">
        <v>168</v>
      </c>
      <c r="H7" s="27"/>
    </row>
    <row r="8" spans="1:8" s="38" customFormat="1" ht="17.100000000000001" customHeight="1" x14ac:dyDescent="0.2">
      <c r="A8" t="s">
        <v>169</v>
      </c>
      <c r="B8"/>
      <c r="C8" t="s">
        <v>170</v>
      </c>
      <c r="D8"/>
      <c r="E8" t="s">
        <v>171</v>
      </c>
      <c r="H8" s="27"/>
    </row>
    <row r="9" spans="1:8" s="38" customFormat="1" ht="17.100000000000001" customHeight="1" x14ac:dyDescent="0.2">
      <c r="A9" t="s">
        <v>172</v>
      </c>
      <c r="B9" s="167"/>
      <c r="C9" t="s">
        <v>173</v>
      </c>
      <c r="D9"/>
      <c r="E9" t="s">
        <v>174</v>
      </c>
      <c r="H9" s="27"/>
    </row>
    <row r="10" spans="1:8" s="38" customFormat="1" ht="17.100000000000001" customHeight="1" x14ac:dyDescent="0.2">
      <c r="A10" t="s">
        <v>175</v>
      </c>
      <c r="B10"/>
      <c r="C10" t="s">
        <v>176</v>
      </c>
      <c r="D10"/>
      <c r="E10" t="s">
        <v>177</v>
      </c>
      <c r="H10" s="27"/>
    </row>
    <row r="11" spans="1:8" s="38" customFormat="1" ht="17.100000000000001" customHeight="1" x14ac:dyDescent="0.2">
      <c r="A11" t="s">
        <v>178</v>
      </c>
      <c r="B11"/>
      <c r="C11" t="s">
        <v>179</v>
      </c>
      <c r="D11"/>
      <c r="E11" t="s">
        <v>180</v>
      </c>
      <c r="H11" s="27"/>
    </row>
    <row r="12" spans="1:8" s="38" customFormat="1" ht="17.100000000000001" customHeight="1" x14ac:dyDescent="0.2">
      <c r="A12" t="s">
        <v>159</v>
      </c>
      <c r="B12"/>
      <c r="C12" t="s">
        <v>181</v>
      </c>
      <c r="D12"/>
      <c r="E12" t="s">
        <v>182</v>
      </c>
      <c r="H12" s="27"/>
    </row>
    <row r="13" spans="1:8" s="38" customFormat="1" ht="17.100000000000001" customHeight="1" x14ac:dyDescent="0.2">
      <c r="A13"/>
      <c r="B13"/>
      <c r="C13" t="s">
        <v>183</v>
      </c>
      <c r="D13"/>
      <c r="E13" t="s">
        <v>184</v>
      </c>
      <c r="H13" s="27"/>
    </row>
    <row r="14" spans="1:8" s="38" customFormat="1" ht="17.100000000000001" customHeight="1" x14ac:dyDescent="0.2">
      <c r="A14"/>
      <c r="B14"/>
      <c r="C14" t="s">
        <v>185</v>
      </c>
      <c r="D14"/>
      <c r="E14" t="s">
        <v>186</v>
      </c>
      <c r="H14" s="27"/>
    </row>
    <row r="15" spans="1:8" s="38" customFormat="1" ht="17.100000000000001" customHeight="1" x14ac:dyDescent="0.2">
      <c r="A15" s="167"/>
      <c r="B15"/>
      <c r="C15"/>
      <c r="D15"/>
      <c r="E15" t="s">
        <v>187</v>
      </c>
      <c r="H15" s="27"/>
    </row>
    <row r="16" spans="1:8" s="38" customFormat="1" ht="17.100000000000001" customHeight="1" x14ac:dyDescent="0.2">
      <c r="A16"/>
      <c r="B16"/>
      <c r="C16"/>
      <c r="D16"/>
      <c r="E16" t="s">
        <v>188</v>
      </c>
      <c r="H16" s="27"/>
    </row>
    <row r="17" spans="1:8" s="38" customFormat="1" ht="17.100000000000001" customHeight="1" x14ac:dyDescent="0.2">
      <c r="A17"/>
      <c r="B17"/>
      <c r="C17"/>
      <c r="D17"/>
      <c r="E17" t="s">
        <v>189</v>
      </c>
      <c r="H17" s="27"/>
    </row>
    <row r="18" spans="1:8" ht="17.100000000000001" customHeight="1" x14ac:dyDescent="0.2">
      <c r="A18"/>
      <c r="B18"/>
      <c r="C18"/>
      <c r="D18"/>
      <c r="E18" t="s">
        <v>190</v>
      </c>
    </row>
    <row r="19" spans="1:8" ht="17.100000000000001" customHeight="1" x14ac:dyDescent="0.2">
      <c r="A19"/>
      <c r="B19"/>
      <c r="C19"/>
      <c r="D19"/>
      <c r="E19" t="s">
        <v>191</v>
      </c>
    </row>
    <row r="20" spans="1:8" ht="17.100000000000001" customHeight="1" x14ac:dyDescent="0.2">
      <c r="A20"/>
      <c r="B20"/>
      <c r="C20"/>
      <c r="D20"/>
      <c r="E20" t="s">
        <v>192</v>
      </c>
    </row>
    <row r="21" spans="1:8" ht="17.100000000000001" customHeight="1" x14ac:dyDescent="0.2">
      <c r="A21"/>
      <c r="B21"/>
      <c r="C21"/>
      <c r="D21"/>
      <c r="E21" t="s">
        <v>193</v>
      </c>
    </row>
    <row r="22" spans="1:8" ht="17.100000000000001" customHeight="1" x14ac:dyDescent="0.2">
      <c r="A22"/>
      <c r="B22"/>
      <c r="C22"/>
      <c r="D22"/>
      <c r="E22" t="s">
        <v>194</v>
      </c>
    </row>
    <row r="23" spans="1:8" ht="17.100000000000001" customHeight="1" x14ac:dyDescent="0.2">
      <c r="A23"/>
      <c r="B23"/>
      <c r="C23"/>
      <c r="D23"/>
      <c r="E23" t="s">
        <v>195</v>
      </c>
    </row>
    <row r="24" spans="1:8" ht="17.100000000000001" customHeight="1" x14ac:dyDescent="0.2">
      <c r="A24"/>
      <c r="B24"/>
      <c r="C24"/>
      <c r="D24"/>
      <c r="E24" t="s">
        <v>196</v>
      </c>
    </row>
    <row r="25" spans="1:8" ht="17.100000000000001" customHeight="1" x14ac:dyDescent="0.2">
      <c r="A25"/>
      <c r="B25"/>
      <c r="C25"/>
      <c r="D25"/>
      <c r="E25" t="s">
        <v>197</v>
      </c>
    </row>
    <row r="26" spans="1:8" ht="17.100000000000001" customHeight="1" x14ac:dyDescent="0.2">
      <c r="A26"/>
      <c r="B26"/>
      <c r="C26"/>
      <c r="D26"/>
      <c r="E26" t="s">
        <v>198</v>
      </c>
    </row>
    <row r="27" spans="1:8" ht="17.100000000000001" customHeight="1" x14ac:dyDescent="0.2">
      <c r="A27"/>
      <c r="B27"/>
      <c r="C27"/>
      <c r="D27"/>
      <c r="E27" t="s">
        <v>199</v>
      </c>
    </row>
    <row r="28" spans="1:8" ht="17.100000000000001" customHeight="1" x14ac:dyDescent="0.2">
      <c r="A28"/>
      <c r="B28"/>
      <c r="C28"/>
      <c r="D28"/>
      <c r="E28" t="s">
        <v>200</v>
      </c>
    </row>
    <row r="29" spans="1:8" ht="17.100000000000001" customHeight="1" x14ac:dyDescent="0.2">
      <c r="A29"/>
      <c r="B29"/>
      <c r="C29"/>
      <c r="D29"/>
      <c r="E29" t="s">
        <v>201</v>
      </c>
    </row>
    <row r="30" spans="1:8" ht="17.100000000000001" customHeight="1" x14ac:dyDescent="0.2">
      <c r="A30"/>
      <c r="B30"/>
      <c r="C30"/>
      <c r="D30"/>
      <c r="E30" t="s">
        <v>202</v>
      </c>
    </row>
    <row r="31" spans="1:8" ht="17.100000000000001" customHeight="1" x14ac:dyDescent="0.2">
      <c r="A31"/>
      <c r="B31"/>
      <c r="C31"/>
      <c r="D31"/>
      <c r="E31" t="s">
        <v>203</v>
      </c>
    </row>
    <row r="32" spans="1:8" ht="17.100000000000001" customHeight="1" x14ac:dyDescent="0.2">
      <c r="A32"/>
      <c r="B32"/>
      <c r="C32"/>
      <c r="D32"/>
      <c r="E32" t="s">
        <v>204</v>
      </c>
    </row>
    <row r="33" spans="1:5" ht="17.100000000000001" customHeight="1" x14ac:dyDescent="0.2">
      <c r="A33"/>
      <c r="B33"/>
      <c r="C33"/>
      <c r="D33"/>
      <c r="E33" t="s">
        <v>205</v>
      </c>
    </row>
    <row r="34" spans="1:5" ht="17.100000000000001" customHeight="1" x14ac:dyDescent="0.2">
      <c r="A34"/>
      <c r="B34"/>
      <c r="C34"/>
      <c r="D34"/>
      <c r="E34" t="s">
        <v>206</v>
      </c>
    </row>
    <row r="35" spans="1:5" ht="17.100000000000001" customHeight="1" x14ac:dyDescent="0.2">
      <c r="A35"/>
      <c r="B35"/>
      <c r="C35"/>
      <c r="D35"/>
      <c r="E35" t="s">
        <v>207</v>
      </c>
    </row>
    <row r="36" spans="1:5" ht="17.100000000000001" customHeight="1" x14ac:dyDescent="0.2">
      <c r="A36"/>
      <c r="B36"/>
      <c r="C36"/>
      <c r="D36"/>
      <c r="E36" t="s">
        <v>208</v>
      </c>
    </row>
    <row r="37" spans="1:5" ht="17.100000000000001" customHeight="1" x14ac:dyDescent="0.2">
      <c r="A37"/>
      <c r="B37"/>
      <c r="C37"/>
      <c r="D37"/>
      <c r="E37" t="s">
        <v>209</v>
      </c>
    </row>
    <row r="38" spans="1:5" ht="17.100000000000001" customHeight="1" x14ac:dyDescent="0.2">
      <c r="A38"/>
      <c r="B38"/>
      <c r="C38"/>
      <c r="D38"/>
      <c r="E38" t="s">
        <v>210</v>
      </c>
    </row>
    <row r="39" spans="1:5" ht="17.100000000000001" customHeight="1" x14ac:dyDescent="0.2">
      <c r="A39"/>
      <c r="B39"/>
      <c r="C39"/>
      <c r="D39"/>
      <c r="E39" t="s">
        <v>211</v>
      </c>
    </row>
    <row r="40" spans="1:5" ht="17.100000000000001" customHeight="1" x14ac:dyDescent="0.2">
      <c r="A40"/>
      <c r="B40"/>
      <c r="C40"/>
      <c r="D40"/>
      <c r="E40" t="s">
        <v>212</v>
      </c>
    </row>
    <row r="41" spans="1:5" ht="17.100000000000001" customHeight="1" x14ac:dyDescent="0.2">
      <c r="A41"/>
      <c r="B41"/>
      <c r="C41"/>
      <c r="D41"/>
      <c r="E41" t="s">
        <v>213</v>
      </c>
    </row>
    <row r="42" spans="1:5" ht="17.100000000000001" customHeight="1" x14ac:dyDescent="0.2">
      <c r="A42"/>
      <c r="B42"/>
      <c r="C42"/>
      <c r="D42"/>
      <c r="E42" t="s">
        <v>214</v>
      </c>
    </row>
    <row r="43" spans="1:5" ht="17.100000000000001" customHeight="1" x14ac:dyDescent="0.2">
      <c r="A43"/>
      <c r="B43"/>
      <c r="C43"/>
      <c r="D43"/>
      <c r="E43" t="s">
        <v>215</v>
      </c>
    </row>
    <row r="44" spans="1:5" ht="17.100000000000001" customHeight="1" x14ac:dyDescent="0.2">
      <c r="A44"/>
      <c r="B44"/>
      <c r="C44"/>
      <c r="D44"/>
      <c r="E44" t="s">
        <v>216</v>
      </c>
    </row>
    <row r="45" spans="1:5" ht="17.100000000000001" customHeight="1" x14ac:dyDescent="0.2">
      <c r="A45"/>
      <c r="B45"/>
      <c r="C45"/>
      <c r="D45"/>
      <c r="E45" t="s">
        <v>217</v>
      </c>
    </row>
    <row r="46" spans="1:5" ht="17.100000000000001" customHeight="1" x14ac:dyDescent="0.2">
      <c r="A46"/>
      <c r="B46"/>
      <c r="C46"/>
      <c r="D46"/>
      <c r="E46" t="s">
        <v>218</v>
      </c>
    </row>
    <row r="47" spans="1:5" ht="17.100000000000001" customHeight="1" x14ac:dyDescent="0.2">
      <c r="A47"/>
      <c r="B47"/>
      <c r="C47"/>
      <c r="D47"/>
      <c r="E47" t="s">
        <v>219</v>
      </c>
    </row>
    <row r="48" spans="1:5" ht="17.100000000000001" customHeight="1" x14ac:dyDescent="0.2">
      <c r="A48"/>
      <c r="B48"/>
      <c r="C48"/>
      <c r="D48"/>
      <c r="E48" t="s">
        <v>220</v>
      </c>
    </row>
    <row r="49" spans="1:5" ht="17.100000000000001" customHeight="1" x14ac:dyDescent="0.2">
      <c r="A49"/>
      <c r="B49"/>
      <c r="C49"/>
      <c r="D49"/>
      <c r="E49" t="s">
        <v>221</v>
      </c>
    </row>
    <row r="50" spans="1:5" ht="17.100000000000001" customHeight="1" x14ac:dyDescent="0.2">
      <c r="A50"/>
      <c r="B50"/>
      <c r="C50"/>
      <c r="D50"/>
      <c r="E50" t="s">
        <v>222</v>
      </c>
    </row>
    <row r="51" spans="1:5" ht="17.100000000000001" customHeight="1" x14ac:dyDescent="0.2">
      <c r="A51"/>
      <c r="B51"/>
      <c r="C51"/>
      <c r="D51"/>
      <c r="E51" t="s">
        <v>223</v>
      </c>
    </row>
    <row r="52" spans="1:5" ht="17.100000000000001" customHeight="1" x14ac:dyDescent="0.2">
      <c r="A52"/>
      <c r="B52"/>
      <c r="C52"/>
      <c r="D52"/>
      <c r="E52" t="s">
        <v>224</v>
      </c>
    </row>
    <row r="53" spans="1:5" ht="17.100000000000001" customHeight="1" x14ac:dyDescent="0.2">
      <c r="A53"/>
      <c r="B53"/>
      <c r="C53"/>
      <c r="D53"/>
      <c r="E53" t="s">
        <v>225</v>
      </c>
    </row>
    <row r="54" spans="1:5" ht="17.100000000000001" customHeight="1" x14ac:dyDescent="0.2">
      <c r="A54"/>
      <c r="B54"/>
      <c r="C54"/>
      <c r="D54"/>
      <c r="E54" t="s">
        <v>226</v>
      </c>
    </row>
    <row r="55" spans="1:5" ht="17.100000000000001" customHeight="1" x14ac:dyDescent="0.2">
      <c r="A55"/>
      <c r="B55"/>
      <c r="C55"/>
      <c r="D55"/>
      <c r="E55" t="s">
        <v>227</v>
      </c>
    </row>
    <row r="56" spans="1:5" ht="17.100000000000001" customHeight="1" x14ac:dyDescent="0.2">
      <c r="A56"/>
      <c r="B56"/>
      <c r="C56"/>
      <c r="D56"/>
      <c r="E56" t="s">
        <v>228</v>
      </c>
    </row>
    <row r="57" spans="1:5" ht="17.100000000000001" customHeight="1" x14ac:dyDescent="0.2">
      <c r="A57"/>
      <c r="B57"/>
      <c r="C57"/>
      <c r="D57"/>
      <c r="E57" t="s">
        <v>229</v>
      </c>
    </row>
    <row r="58" spans="1:5" ht="17.100000000000001" customHeight="1" x14ac:dyDescent="0.2">
      <c r="A58"/>
      <c r="B58"/>
      <c r="C58"/>
      <c r="D58"/>
      <c r="E58" t="s">
        <v>230</v>
      </c>
    </row>
    <row r="59" spans="1:5" ht="17.100000000000001" customHeight="1" x14ac:dyDescent="0.2">
      <c r="A59"/>
      <c r="B59"/>
      <c r="C59"/>
      <c r="D59"/>
      <c r="E59" t="s">
        <v>231</v>
      </c>
    </row>
    <row r="60" spans="1:5" ht="17.100000000000001" customHeight="1" x14ac:dyDescent="0.2">
      <c r="A60"/>
      <c r="B60"/>
      <c r="C60"/>
      <c r="D60"/>
      <c r="E60" t="s">
        <v>232</v>
      </c>
    </row>
    <row r="61" spans="1:5" ht="17.100000000000001" customHeight="1" x14ac:dyDescent="0.2">
      <c r="A61"/>
      <c r="B61"/>
      <c r="C61"/>
      <c r="D61"/>
      <c r="E61" t="s">
        <v>233</v>
      </c>
    </row>
    <row r="62" spans="1:5" ht="17.100000000000001" customHeight="1" x14ac:dyDescent="0.2">
      <c r="A62"/>
      <c r="B62"/>
      <c r="C62"/>
      <c r="D62"/>
      <c r="E62" t="s">
        <v>234</v>
      </c>
    </row>
    <row r="63" spans="1:5" ht="17.100000000000001" customHeight="1" x14ac:dyDescent="0.2">
      <c r="A63"/>
      <c r="B63"/>
      <c r="C63"/>
      <c r="D63"/>
      <c r="E63" t="s">
        <v>235</v>
      </c>
    </row>
    <row r="64" spans="1:5" ht="17.100000000000001" customHeight="1" x14ac:dyDescent="0.2">
      <c r="A64"/>
      <c r="B64"/>
      <c r="C64"/>
      <c r="D64"/>
      <c r="E64" t="s">
        <v>236</v>
      </c>
    </row>
    <row r="208" spans="8:8" ht="17.100000000000001" customHeight="1" x14ac:dyDescent="0.2">
      <c r="H208" s="163" t="s">
        <v>156</v>
      </c>
    </row>
    <row r="65516" ht="12.75" customHeight="1" x14ac:dyDescent="0.2"/>
    <row r="65517" ht="12.75" customHeight="1" x14ac:dyDescent="0.2"/>
    <row r="65518" ht="12.75" customHeight="1" x14ac:dyDescent="0.2"/>
    <row r="65519" ht="12.75" customHeight="1" x14ac:dyDescent="0.2"/>
    <row r="65520" ht="12.75" customHeight="1" x14ac:dyDescent="0.2"/>
    <row r="65521" ht="12.75" customHeight="1" x14ac:dyDescent="0.2"/>
    <row r="65522" ht="12.75" customHeight="1" x14ac:dyDescent="0.2"/>
    <row r="65523" ht="12.75" customHeight="1" x14ac:dyDescent="0.2"/>
    <row r="65524" ht="12.75" customHeight="1" x14ac:dyDescent="0.2"/>
    <row r="65525" ht="12.75" customHeight="1" x14ac:dyDescent="0.2"/>
    <row r="65526" ht="12.75" customHeight="1" x14ac:dyDescent="0.2"/>
    <row r="65527" ht="12.75" customHeight="1" x14ac:dyDescent="0.2"/>
    <row r="65528" ht="12.75" customHeight="1" x14ac:dyDescent="0.2"/>
    <row r="65529" ht="12.75" customHeight="1" x14ac:dyDescent="0.2"/>
    <row r="65530" ht="12.75" customHeight="1" x14ac:dyDescent="0.2"/>
    <row r="65531" ht="12.75" customHeight="1" x14ac:dyDescent="0.2"/>
    <row r="65532" ht="12.75" customHeight="1" x14ac:dyDescent="0.2"/>
    <row r="65533" ht="12.75" customHeight="1" x14ac:dyDescent="0.2"/>
    <row r="65534" ht="12.75" customHeight="1" x14ac:dyDescent="0.2"/>
    <row r="65535" ht="12.75" customHeight="1" x14ac:dyDescent="0.2"/>
    <row r="65536" ht="12.75" customHeight="1" x14ac:dyDescent="0.2"/>
  </sheetData>
  <sheetProtection selectLockedCells="1" selectUnlockedCells="1"/>
  <phoneticPr fontId="3" type="noConversion"/>
  <printOptions horizontalCentered="1" verticalCentered="1"/>
  <pageMargins left="0.78749999999999998" right="0.78749999999999998" top="1.0249999999999999" bottom="1.0249999999999999" header="0.78749999999999998" footer="0.78749999999999998"/>
  <pageSetup paperSize="9" firstPageNumber="0" orientation="landscape" horizontalDpi="300" verticalDpi="300" r:id="rId1"/>
  <headerFooter alignWithMargins="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11</vt:i4>
      </vt:variant>
    </vt:vector>
  </HeadingPairs>
  <TitlesOfParts>
    <vt:vector size="18" baseType="lpstr">
      <vt:lpstr>ACCUEIL</vt:lpstr>
      <vt:lpstr>Annexe 1 Dépenses de personnel</vt:lpstr>
      <vt:lpstr>Annexe 2  Dépenses facturées</vt:lpstr>
      <vt:lpstr>Annexe 3 Liste diag-PG</vt:lpstr>
      <vt:lpstr>Synthèse financière</vt:lpstr>
      <vt:lpstr>Fiche type déclaration temps</vt:lpstr>
      <vt:lpstr>Paramètres</vt:lpstr>
      <vt:lpstr>ACCUEIL!Excel_BuiltIn_Print_Area</vt:lpstr>
      <vt:lpstr>'Annexe 2  Dépenses facturées'!Excel_BuiltIn_Print_Area</vt:lpstr>
      <vt:lpstr>'Annexe 3 Liste diag-PG'!Excel_BuiltIn_Print_Area</vt:lpstr>
      <vt:lpstr>'Fiche type déclaration temps'!Excel_BuiltIn_Print_Area</vt:lpstr>
      <vt:lpstr>ACCUEIL!Zone_d_impression</vt:lpstr>
      <vt:lpstr>'Annexe 1 Dépenses de personnel'!Zone_d_impression</vt:lpstr>
      <vt:lpstr>'Annexe 2  Dépenses facturées'!Zone_d_impression</vt:lpstr>
      <vt:lpstr>'Annexe 3 Liste diag-PG'!Zone_d_impression</vt:lpstr>
      <vt:lpstr>'Fiche type déclaration temps'!Zone_d_impression</vt:lpstr>
      <vt:lpstr>Paramètres!Zone_d_impression</vt:lpstr>
      <vt:lpstr>'Synthèse financière'!Zone_d_impression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LUSSERT</dc:creator>
  <cp:lastModifiedBy>MINET Eric</cp:lastModifiedBy>
  <cp:lastPrinted>2023-08-17T12:02:28Z</cp:lastPrinted>
  <dcterms:created xsi:type="dcterms:W3CDTF">2020-09-01T08:28:21Z</dcterms:created>
  <dcterms:modified xsi:type="dcterms:W3CDTF">2025-09-04T07:54:42Z</dcterms:modified>
</cp:coreProperties>
</file>