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SREA\Z_00-Transversal\25-Transition ecologique\MESURES\PACTE_HAIE\FORMULAIRES\INVESTISSEMENT\"/>
    </mc:Choice>
  </mc:AlternateContent>
  <bookViews>
    <workbookView xWindow="0" yWindow="0" windowWidth="16380" windowHeight="8196" tabRatio="500" activeTab="1"/>
  </bookViews>
  <sheets>
    <sheet name="Calcul haie" sheetId="1" r:id="rId1"/>
    <sheet name="Calcul alignement d'arbres" sheetId="2" r:id="rId2"/>
  </sheets>
  <definedNames>
    <definedName name="_xlnm.Print_Area" localSheetId="1">'Calcul alignement d''arbres'!$A$1:$AG$30</definedName>
    <definedName name="_xlnm.Print_Area" localSheetId="0">'Calcul haie'!$A$1:$AV$37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V19" i="2" l="1"/>
  <c r="V20" i="2"/>
  <c r="V21" i="2"/>
  <c r="V22" i="2"/>
  <c r="E16" i="2"/>
  <c r="V16" i="2" s="1"/>
  <c r="E17" i="2"/>
  <c r="V17" i="2" s="1"/>
  <c r="E18" i="2"/>
  <c r="V18" i="2" s="1"/>
  <c r="E19" i="2"/>
  <c r="E20" i="2"/>
  <c r="E21" i="2"/>
  <c r="E22" i="2"/>
  <c r="E15" i="2"/>
  <c r="V15" i="2" s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16" i="1"/>
  <c r="AG22" i="2" l="1"/>
  <c r="AF22" i="2"/>
  <c r="AE22" i="2"/>
  <c r="AD22" i="2"/>
  <c r="AC22" i="2"/>
  <c r="AB22" i="2"/>
  <c r="AA22" i="2"/>
  <c r="Z22" i="2"/>
  <c r="Y22" i="2"/>
  <c r="X22" i="2"/>
  <c r="W22" i="2"/>
  <c r="U22" i="2"/>
  <c r="AG21" i="2"/>
  <c r="AF21" i="2"/>
  <c r="AE21" i="2"/>
  <c r="AD21" i="2"/>
  <c r="AC21" i="2"/>
  <c r="AB21" i="2"/>
  <c r="AA21" i="2"/>
  <c r="Z21" i="2"/>
  <c r="Y21" i="2"/>
  <c r="X21" i="2"/>
  <c r="W21" i="2"/>
  <c r="U21" i="2"/>
  <c r="AG20" i="2"/>
  <c r="AF20" i="2"/>
  <c r="AE20" i="2"/>
  <c r="AD20" i="2"/>
  <c r="AC20" i="2"/>
  <c r="AB20" i="2"/>
  <c r="AA20" i="2"/>
  <c r="Z20" i="2"/>
  <c r="Y20" i="2"/>
  <c r="X20" i="2"/>
  <c r="W20" i="2"/>
  <c r="U20" i="2"/>
  <c r="AG19" i="2"/>
  <c r="AF19" i="2"/>
  <c r="AE19" i="2"/>
  <c r="AD19" i="2"/>
  <c r="AC19" i="2"/>
  <c r="AB19" i="2"/>
  <c r="AA19" i="2"/>
  <c r="Z19" i="2"/>
  <c r="Y19" i="2"/>
  <c r="X19" i="2"/>
  <c r="W19" i="2"/>
  <c r="U19" i="2"/>
  <c r="AF18" i="2"/>
  <c r="AE18" i="2"/>
  <c r="AD18" i="2"/>
  <c r="AC18" i="2"/>
  <c r="AB18" i="2"/>
  <c r="AA18" i="2"/>
  <c r="Z18" i="2"/>
  <c r="Y18" i="2"/>
  <c r="X18" i="2"/>
  <c r="AG18" i="2" s="1"/>
  <c r="W18" i="2"/>
  <c r="U18" i="2"/>
  <c r="AF17" i="2"/>
  <c r="AE17" i="2"/>
  <c r="AD17" i="2"/>
  <c r="AC17" i="2"/>
  <c r="AB17" i="2"/>
  <c r="AA17" i="2"/>
  <c r="Z17" i="2"/>
  <c r="Y17" i="2"/>
  <c r="X17" i="2"/>
  <c r="AG17" i="2" s="1"/>
  <c r="W17" i="2"/>
  <c r="U17" i="2"/>
  <c r="AF16" i="2"/>
  <c r="AE16" i="2"/>
  <c r="AD16" i="2"/>
  <c r="AC16" i="2"/>
  <c r="AB16" i="2"/>
  <c r="AA16" i="2"/>
  <c r="Z16" i="2"/>
  <c r="Y16" i="2"/>
  <c r="X16" i="2"/>
  <c r="AG16" i="2" s="1"/>
  <c r="W16" i="2"/>
  <c r="U16" i="2"/>
  <c r="AF15" i="2"/>
  <c r="AE15" i="2"/>
  <c r="AD15" i="2"/>
  <c r="AC15" i="2"/>
  <c r="AB15" i="2"/>
  <c r="AA15" i="2"/>
  <c r="Z15" i="2"/>
  <c r="Y15" i="2"/>
  <c r="X15" i="2"/>
  <c r="AG15" i="2" s="1"/>
  <c r="W15" i="2"/>
  <c r="U15" i="2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J28" i="1"/>
  <c r="I28" i="1"/>
  <c r="G28" i="1"/>
  <c r="E28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J27" i="1"/>
  <c r="I27" i="1"/>
  <c r="G27" i="1"/>
  <c r="E27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J26" i="1"/>
  <c r="I26" i="1"/>
  <c r="G26" i="1"/>
  <c r="E26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J25" i="1"/>
  <c r="I25" i="1"/>
  <c r="G25" i="1"/>
  <c r="E25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J24" i="1"/>
  <c r="I24" i="1"/>
  <c r="G24" i="1"/>
  <c r="E24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J23" i="1"/>
  <c r="I23" i="1"/>
  <c r="G23" i="1"/>
  <c r="E23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J22" i="1"/>
  <c r="I22" i="1"/>
  <c r="G22" i="1"/>
  <c r="E22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J21" i="1"/>
  <c r="I21" i="1"/>
  <c r="G21" i="1"/>
  <c r="E21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J20" i="1"/>
  <c r="I20" i="1"/>
  <c r="G20" i="1"/>
  <c r="E20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J19" i="1"/>
  <c r="I19" i="1"/>
  <c r="G19" i="1"/>
  <c r="E19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J18" i="1"/>
  <c r="I18" i="1"/>
  <c r="G18" i="1"/>
  <c r="E18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J17" i="1"/>
  <c r="I17" i="1"/>
  <c r="G17" i="1"/>
  <c r="E17" i="1"/>
  <c r="E29" i="1" s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AA29" i="1" s="1"/>
  <c r="J16" i="1"/>
  <c r="I16" i="1"/>
  <c r="G16" i="1"/>
  <c r="E16" i="1"/>
  <c r="F8" i="1"/>
  <c r="U23" i="2" l="1"/>
  <c r="AG23" i="2"/>
  <c r="V23" i="2"/>
</calcChain>
</file>

<file path=xl/sharedStrings.xml><?xml version="1.0" encoding="utf-8"?>
<sst xmlns="http://schemas.openxmlformats.org/spreadsheetml/2006/main" count="167" uniqueCount="111">
  <si>
    <t>JE CALCULE LE COÛT DE MES TRAVAUX DE PLANTATION DE HAIES AVEC LE BARÈME !</t>
  </si>
  <si>
    <t>Lien avec les infos du formulaire de demande d’aide</t>
  </si>
  <si>
    <t>Cellules à renseigner</t>
  </si>
  <si>
    <t xml:space="preserve">Cellules avec formule automatique - Ne pas modifier </t>
  </si>
  <si>
    <t>Identification</t>
  </si>
  <si>
    <t>Caractéristiques de la haie</t>
  </si>
  <si>
    <t>Indicateur pacte de la haie (km)</t>
  </si>
  <si>
    <t>Application du barème par postes</t>
  </si>
  <si>
    <t>Montants barème à retenir</t>
  </si>
  <si>
    <t>Linéaires et densité</t>
  </si>
  <si>
    <t>Création de talus</t>
  </si>
  <si>
    <t>Mise en place d’une bande enherbée</t>
  </si>
  <si>
    <t>Clôture fixe  barbelée*</t>
  </si>
  <si>
    <t>Clôture électrique*</t>
  </si>
  <si>
    <t>Achat des plants
(Attention 100 % doivent être saisis)</t>
  </si>
  <si>
    <t>Préparation du sol</t>
  </si>
  <si>
    <t xml:space="preserve">Mise en place des plants </t>
  </si>
  <si>
    <t>Protections</t>
  </si>
  <si>
    <t>Paillage</t>
  </si>
  <si>
    <t>Entretien post plantation</t>
  </si>
  <si>
    <t>Taille de formation année n+3</t>
  </si>
  <si>
    <t>Mise en place de la bande enherbée</t>
  </si>
  <si>
    <t>Pose clôture fixe barbelées</t>
  </si>
  <si>
    <t>Pose  clôture fixe électrique</t>
  </si>
  <si>
    <t>Achat des plants sans label</t>
  </si>
  <si>
    <t>Achat des plants MFR</t>
  </si>
  <si>
    <t>Achat de plan végétal local</t>
  </si>
  <si>
    <t>Mise en place des plants</t>
  </si>
  <si>
    <t>Achat des protections grands gibiers</t>
  </si>
  <si>
    <t xml:space="preserve">Achat des protections petits gibiers </t>
  </si>
  <si>
    <t>Pose des protections grands gibiers</t>
  </si>
  <si>
    <t>Pose des protections petits gibiers</t>
  </si>
  <si>
    <t xml:space="preserve">Application d’un répulsif gibier type Trico après plantation </t>
  </si>
  <si>
    <t>Application d’un répulsif gibier type Trico en pépinière</t>
  </si>
  <si>
    <t xml:space="preserve">Fourniture paillage </t>
  </si>
  <si>
    <t xml:space="preserve">Pose paillage </t>
  </si>
  <si>
    <t>Montant HT en €</t>
  </si>
  <si>
    <t>Désignation des éléments qui seront travaillés (insérer un numéro correspondant au plan ou SIG fourni)</t>
  </si>
  <si>
    <t>Longueur de la haie en ml</t>
  </si>
  <si>
    <t>Longueur de la haie en ml composés d’essences non éligibles</t>
  </si>
  <si>
    <t>Longueur de la haie présentées en ml (a)</t>
  </si>
  <si>
    <t>Nombre de rangs (b)</t>
  </si>
  <si>
    <t>Linéaire total en ml 
(c ) = (a) X (b)</t>
  </si>
  <si>
    <t xml:space="preserve">Espacement entre plants en m (d) </t>
  </si>
  <si>
    <t>Nombre théorique de plants de la haie (e ) = (c)/(d)</t>
  </si>
  <si>
    <t>Densité de la haie en plants/ml (f)=(e)x(b)/(c)</t>
  </si>
  <si>
    <t>Mettre une X</t>
  </si>
  <si>
    <t>% de plants de marque VL</t>
  </si>
  <si>
    <t>% de plants sans label</t>
  </si>
  <si>
    <t>% de plants MFR</t>
  </si>
  <si>
    <t xml:space="preserve">% plants protégés
Protection grand gibiers </t>
  </si>
  <si>
    <t xml:space="preserve">% plants protégés
Protection petits gibiers </t>
  </si>
  <si>
    <t xml:space="preserve">% plants protégés
Répulsif gibier type Trico après plantation </t>
  </si>
  <si>
    <t>% plants protégés
Répulsif gibier type Trico en pépinière</t>
  </si>
  <si>
    <t>Linéaire total en km 
(g)=(c )/1000</t>
  </si>
  <si>
    <t>(a) x montant du barème du poste</t>
  </si>
  <si>
    <t>(a x f) x % x montant du barème du poste</t>
  </si>
  <si>
    <t>(a x f ) x % x montant du barème du poste</t>
  </si>
  <si>
    <t>Total</t>
  </si>
  <si>
    <t>Spécificités AURA :</t>
  </si>
  <si>
    <t>Densité minimale de 1 plant /ml en 1 rang ou 1,5 plants par ml en 2 rangs et une densité  max de  2 à 2,5 arbres/ml</t>
  </si>
  <si>
    <t>Plancher de 1500€ sur l’ensemble du dossier</t>
  </si>
  <si>
    <t>Les essences autorisées et celles interdites sont listées dans l’annexe 2 de l’AAP.</t>
  </si>
  <si>
    <t>JE CALCULE LE COÛT DE MES TRAVAUX DE PLANTATION D’ARBRES INTRAPARCELLAIRES AVEC LE BARÈME !</t>
  </si>
  <si>
    <t>Caractéristiques de l’alignement d’arbres</t>
  </si>
  <si>
    <t>Indicateur Pacte haie</t>
  </si>
  <si>
    <t>Surface</t>
  </si>
  <si>
    <t>Application du barème par poste</t>
  </si>
  <si>
    <t>Description des linéaires</t>
  </si>
  <si>
    <t xml:space="preserve"> plants</t>
  </si>
  <si>
    <t>Achat et pose du paillage</t>
  </si>
  <si>
    <t>Protection</t>
  </si>
  <si>
    <t>Achat et pose protection élevage</t>
  </si>
  <si>
    <t>taille de formation</t>
  </si>
  <si>
    <t>Préparation du terrain</t>
  </si>
  <si>
    <t>Achat et pose des plants</t>
  </si>
  <si>
    <t>Achat et pose paillage</t>
  </si>
  <si>
    <t>Protection grand gibier</t>
  </si>
  <si>
    <t>Protection animaux domestiques</t>
  </si>
  <si>
    <t>Trico après plantation</t>
  </si>
  <si>
    <t>Trico type pepinière</t>
  </si>
  <si>
    <t>Perchoir</t>
  </si>
  <si>
    <t xml:space="preserve">(A)
Espacement entre plant en  m </t>
  </si>
  <si>
    <t>Vérification :
Densité théorique par ha</t>
  </si>
  <si>
    <t>(D)
Nombre d’arbre</t>
  </si>
  <si>
    <t>(E)
Sans Label</t>
  </si>
  <si>
    <t>(F)
Végétal local</t>
  </si>
  <si>
    <t>(G)
MFR</t>
  </si>
  <si>
    <t>(H)
Fruitiers</t>
  </si>
  <si>
    <t>(I)
Arbustes sans label</t>
  </si>
  <si>
    <t>(J)
Arbustes végétal local</t>
  </si>
  <si>
    <t>(K)
Nombre d’arbre</t>
  </si>
  <si>
    <t>(L)
Protection grands gibiers</t>
  </si>
  <si>
    <t>(M)
Protection animaux domestiques</t>
  </si>
  <si>
    <t>(N)
trico après plantation</t>
  </si>
  <si>
    <t>(O)
Trico type pépinière</t>
  </si>
  <si>
    <t>(R)
Nombre arbre</t>
  </si>
  <si>
    <t>Vérification :
Surface (ha)</t>
  </si>
  <si>
    <t>Nbr  x montant du barème du poste</t>
  </si>
  <si>
    <t>Nbr  x montant du barèmes des postes</t>
  </si>
  <si>
    <t>Nbr x montant du barème du poste</t>
  </si>
  <si>
    <t>nbr x montant du barème du poste</t>
  </si>
  <si>
    <t>Nombre d’arbre</t>
  </si>
  <si>
    <t>nombre d’arbre</t>
  </si>
  <si>
    <t>Densité théorique d’arbres intraparcellaires comprise entre 30 et 100 arbres /ha</t>
  </si>
  <si>
    <t>(C)
Nombre d’arbres intraparcellaires</t>
  </si>
  <si>
    <t>(P)
Perchoirs (3/ha)</t>
  </si>
  <si>
    <t xml:space="preserve">
Prix unitaire en €/ml</t>
  </si>
  <si>
    <t>(B)
Espacement entre rang en m 
ou
alignement</t>
  </si>
  <si>
    <t xml:space="preserve">(Q)
Nombre d’arbre </t>
  </si>
  <si>
    <t>taille de formation (n+3)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</si>
</sst>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\ %"/>
    <numFmt numFmtId="165" formatCode="0.000"/>
  </numFmts>
  <fonts count="10" x14ac:knownFonts="1">
    <font>
      <sz val="11"/>
      <color rgb="FF000000"/>
      <name val="Calibri"/>
      <family val="2"/>
    </font>
    <font>
      <sz val="11"/>
      <color rgb="FF000000"/>
      <name val="Arial"/>
    </font>
    <font>
      <b/>
      <sz val="16"/>
      <color rgb="FF0066CC"/>
      <name val="Comic Sans MS"/>
      <family val="4"/>
    </font>
    <font>
      <b/>
      <sz val="11"/>
      <name val="Calibri"/>
      <family val="2"/>
    </font>
    <font>
      <sz val="16"/>
      <color rgb="FFCE181E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56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2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0" fillId="5" borderId="0" xfId="0" applyFont="1" applyFill="1" applyProtection="1"/>
    <xf numFmtId="0" fontId="0" fillId="5" borderId="0" xfId="0" applyFill="1" applyProtection="1"/>
    <xf numFmtId="0" fontId="5" fillId="6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0" fillId="5" borderId="2" xfId="0" applyFont="1" applyFill="1" applyBorder="1" applyProtection="1"/>
    <xf numFmtId="1" fontId="0" fillId="5" borderId="2" xfId="0" applyNumberFormat="1" applyFont="1" applyFill="1" applyBorder="1" applyProtection="1"/>
    <xf numFmtId="2" fontId="0" fillId="5" borderId="2" xfId="0" applyNumberFormat="1" applyFont="1" applyFill="1" applyBorder="1" applyProtection="1"/>
    <xf numFmtId="164" fontId="0" fillId="4" borderId="2" xfId="0" applyNumberFormat="1" applyFont="1" applyFill="1" applyBorder="1" applyAlignment="1" applyProtection="1">
      <alignment horizontal="center"/>
      <protection locked="0"/>
    </xf>
    <xf numFmtId="165" fontId="9" fillId="5" borderId="2" xfId="0" applyNumberFormat="1" applyFont="1" applyFill="1" applyBorder="1" applyProtection="1"/>
    <xf numFmtId="2" fontId="0" fillId="3" borderId="2" xfId="0" applyNumberFormat="1" applyFont="1" applyFill="1" applyBorder="1" applyProtection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165" fontId="0" fillId="3" borderId="2" xfId="0" applyNumberFormat="1" applyFont="1" applyFill="1" applyBorder="1" applyAlignment="1">
      <alignment vertical="center"/>
    </xf>
    <xf numFmtId="0" fontId="0" fillId="4" borderId="0" xfId="0" applyFont="1" applyFill="1" applyProtection="1"/>
    <xf numFmtId="0" fontId="5" fillId="6" borderId="8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</xf>
    <xf numFmtId="165" fontId="0" fillId="5" borderId="2" xfId="0" applyNumberFormat="1" applyFont="1" applyFill="1" applyBorder="1" applyProtection="1"/>
    <xf numFmtId="0" fontId="0" fillId="0" borderId="2" xfId="0" applyFont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4" borderId="0" xfId="0" applyFont="1" applyFill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85680</xdr:colOff>
      <xdr:row>5</xdr:row>
      <xdr:rowOff>83520</xdr:rowOff>
    </xdr:from>
    <xdr:to>
      <xdr:col>17</xdr:col>
      <xdr:colOff>499320</xdr:colOff>
      <xdr:row>9</xdr:row>
      <xdr:rowOff>81360</xdr:rowOff>
    </xdr:to>
    <xdr:pic>
      <xdr:nvPicPr>
        <xdr:cNvPr id="2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296080" y="1161720"/>
          <a:ext cx="1048680" cy="996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170280</xdr:colOff>
      <xdr:row>0</xdr:row>
      <xdr:rowOff>0</xdr:rowOff>
    </xdr:from>
    <xdr:to>
      <xdr:col>1</xdr:col>
      <xdr:colOff>439200</xdr:colOff>
      <xdr:row>5</xdr:row>
      <xdr:rowOff>42120</xdr:rowOff>
    </xdr:to>
    <xdr:pic>
      <xdr:nvPicPr>
        <xdr:cNvPr id="3" name="Imag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170280" y="0"/>
          <a:ext cx="1081800" cy="1120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53640</xdr:colOff>
      <xdr:row>0</xdr:row>
      <xdr:rowOff>43560</xdr:rowOff>
    </xdr:from>
    <xdr:to>
      <xdr:col>18</xdr:col>
      <xdr:colOff>414720</xdr:colOff>
      <xdr:row>4</xdr:row>
      <xdr:rowOff>91440</xdr:rowOff>
    </xdr:to>
    <xdr:pic>
      <xdr:nvPicPr>
        <xdr:cNvPr id="4" name="Image 3"/>
        <xdr:cNvPicPr/>
      </xdr:nvPicPr>
      <xdr:blipFill>
        <a:blip xmlns:r="http://schemas.openxmlformats.org/officeDocument/2006/relationships" r:embed="rId3"/>
        <a:stretch/>
      </xdr:blipFill>
      <xdr:spPr>
        <a:xfrm>
          <a:off x="11264040" y="43560"/>
          <a:ext cx="1630800" cy="92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448560</xdr:colOff>
      <xdr:row>3</xdr:row>
      <xdr:rowOff>127440</xdr:rowOff>
    </xdr:from>
    <xdr:to>
      <xdr:col>13</xdr:col>
      <xdr:colOff>683640</xdr:colOff>
      <xdr:row>7</xdr:row>
      <xdr:rowOff>57960</xdr:rowOff>
    </xdr:to>
    <xdr:pic>
      <xdr:nvPicPr>
        <xdr:cNvPr id="3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208520" y="804240"/>
          <a:ext cx="1048680" cy="996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143640</xdr:colOff>
      <xdr:row>0</xdr:row>
      <xdr:rowOff>28080</xdr:rowOff>
    </xdr:from>
    <xdr:to>
      <xdr:col>1</xdr:col>
      <xdr:colOff>234360</xdr:colOff>
      <xdr:row>4</xdr:row>
      <xdr:rowOff>86040</xdr:rowOff>
    </xdr:to>
    <xdr:pic>
      <xdr:nvPicPr>
        <xdr:cNvPr id="4" name="Image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143640" y="28080"/>
          <a:ext cx="903600" cy="935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22</xdr:col>
      <xdr:colOff>225720</xdr:colOff>
      <xdr:row>1</xdr:row>
      <xdr:rowOff>144360</xdr:rowOff>
    </xdr:from>
    <xdr:to>
      <xdr:col>24</xdr:col>
      <xdr:colOff>118800</xdr:colOff>
      <xdr:row>5</xdr:row>
      <xdr:rowOff>128520</xdr:rowOff>
    </xdr:to>
    <xdr:pic>
      <xdr:nvPicPr>
        <xdr:cNvPr id="5" name="Image 5"/>
        <xdr:cNvPicPr/>
      </xdr:nvPicPr>
      <xdr:blipFill>
        <a:blip xmlns:r="http://schemas.openxmlformats.org/officeDocument/2006/relationships" r:embed="rId3"/>
        <a:stretch/>
      </xdr:blipFill>
      <xdr:spPr>
        <a:xfrm>
          <a:off x="18118800" y="344880"/>
          <a:ext cx="1518480" cy="861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topLeftCell="AD10" zoomScaleNormal="100" workbookViewId="0">
      <selection activeCell="A20" sqref="A20:B20"/>
    </sheetView>
  </sheetViews>
  <sheetFormatPr baseColWidth="10" defaultColWidth="11.5546875" defaultRowHeight="14.4" x14ac:dyDescent="0.3"/>
  <cols>
    <col min="3" max="3" width="9" customWidth="1"/>
    <col min="5" max="5" width="10.44140625" customWidth="1"/>
    <col min="6" max="6" width="7.33203125" customWidth="1"/>
    <col min="7" max="7" width="10.44140625" customWidth="1"/>
    <col min="8" max="8" width="10.33203125" customWidth="1"/>
    <col min="11" max="26" width="9" customWidth="1"/>
    <col min="28" max="46" width="10.6640625" customWidth="1"/>
    <col min="47" max="48" width="10" customWidth="1"/>
  </cols>
  <sheetData>
    <row r="1" spans="1:48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25.2" x14ac:dyDescent="0.6">
      <c r="A4" s="2"/>
      <c r="B4" s="3"/>
      <c r="C4" s="3" t="s">
        <v>0</v>
      </c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25.35" customHeight="1" x14ac:dyDescent="0.3">
      <c r="A7" s="35" t="s">
        <v>1</v>
      </c>
      <c r="B7" s="35"/>
      <c r="C7" s="3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ht="21" x14ac:dyDescent="0.4">
      <c r="A8" s="2"/>
      <c r="B8" s="2"/>
      <c r="C8" s="2"/>
      <c r="D8" s="2"/>
      <c r="E8" s="2"/>
      <c r="F8" s="4" t="str">
        <f>IF(F16&gt;2,"Attention vous dépassez le nombre de rangs autorisé dans l'AAP régional","")</f>
        <v/>
      </c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x14ac:dyDescent="0.3">
      <c r="A9" s="36" t="s">
        <v>2</v>
      </c>
      <c r="B9" s="3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x14ac:dyDescent="0.3">
      <c r="A10" s="6" t="s">
        <v>3</v>
      </c>
      <c r="B10" s="7"/>
      <c r="C10" s="7"/>
      <c r="D10" s="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ht="46.2" customHeight="1" x14ac:dyDescent="0.3">
      <c r="A13" s="37" t="s">
        <v>4</v>
      </c>
      <c r="B13" s="37"/>
      <c r="C13" s="37" t="s">
        <v>5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5" t="s">
        <v>6</v>
      </c>
      <c r="AB13" s="38" t="s">
        <v>7</v>
      </c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9" t="s">
        <v>8</v>
      </c>
      <c r="AV13" s="39"/>
    </row>
    <row r="14" spans="1:48" ht="69.45" customHeight="1" x14ac:dyDescent="0.3">
      <c r="A14" s="37"/>
      <c r="B14" s="37"/>
      <c r="C14" s="40" t="s">
        <v>9</v>
      </c>
      <c r="D14" s="40"/>
      <c r="E14" s="40"/>
      <c r="F14" s="40"/>
      <c r="G14" s="40"/>
      <c r="H14" s="40"/>
      <c r="I14" s="40"/>
      <c r="J14" s="40"/>
      <c r="K14" s="10" t="s">
        <v>10</v>
      </c>
      <c r="L14" s="11" t="s">
        <v>11</v>
      </c>
      <c r="M14" s="11" t="s">
        <v>12</v>
      </c>
      <c r="N14" s="11" t="s">
        <v>13</v>
      </c>
      <c r="O14" s="41" t="s">
        <v>14</v>
      </c>
      <c r="P14" s="41"/>
      <c r="Q14" s="41"/>
      <c r="R14" s="12" t="s">
        <v>15</v>
      </c>
      <c r="S14" s="12" t="s">
        <v>16</v>
      </c>
      <c r="T14" s="42" t="s">
        <v>17</v>
      </c>
      <c r="U14" s="42"/>
      <c r="V14" s="42"/>
      <c r="W14" s="42"/>
      <c r="X14" s="11" t="s">
        <v>18</v>
      </c>
      <c r="Y14" s="11" t="s">
        <v>19</v>
      </c>
      <c r="Z14" s="11" t="s">
        <v>20</v>
      </c>
      <c r="AA14" s="35"/>
      <c r="AB14" s="13" t="s">
        <v>10</v>
      </c>
      <c r="AC14" s="13" t="s">
        <v>21</v>
      </c>
      <c r="AD14" s="8" t="s">
        <v>22</v>
      </c>
      <c r="AE14" s="8" t="s">
        <v>23</v>
      </c>
      <c r="AF14" s="8" t="s">
        <v>24</v>
      </c>
      <c r="AG14" s="8" t="s">
        <v>25</v>
      </c>
      <c r="AH14" s="8" t="s">
        <v>26</v>
      </c>
      <c r="AI14" s="8" t="s">
        <v>15</v>
      </c>
      <c r="AJ14" s="13" t="s">
        <v>27</v>
      </c>
      <c r="AK14" s="13" t="s">
        <v>28</v>
      </c>
      <c r="AL14" s="8" t="s">
        <v>29</v>
      </c>
      <c r="AM14" s="8" t="s">
        <v>30</v>
      </c>
      <c r="AN14" s="8" t="s">
        <v>31</v>
      </c>
      <c r="AO14" s="8" t="s">
        <v>32</v>
      </c>
      <c r="AP14" s="8" t="s">
        <v>33</v>
      </c>
      <c r="AQ14" s="8" t="s">
        <v>34</v>
      </c>
      <c r="AR14" s="8" t="s">
        <v>35</v>
      </c>
      <c r="AS14" s="8" t="s">
        <v>19</v>
      </c>
      <c r="AT14" s="8" t="s">
        <v>20</v>
      </c>
      <c r="AU14" s="9" t="s">
        <v>36</v>
      </c>
      <c r="AV14" s="14" t="s">
        <v>107</v>
      </c>
    </row>
    <row r="15" spans="1:48" ht="58.95" customHeight="1" x14ac:dyDescent="0.3">
      <c r="A15" s="43" t="s">
        <v>37</v>
      </c>
      <c r="B15" s="43"/>
      <c r="C15" s="15" t="s">
        <v>38</v>
      </c>
      <c r="D15" s="15" t="s">
        <v>39</v>
      </c>
      <c r="E15" s="16" t="s">
        <v>40</v>
      </c>
      <c r="F15" s="16" t="s">
        <v>41</v>
      </c>
      <c r="G15" s="17" t="s">
        <v>42</v>
      </c>
      <c r="H15" s="16" t="s">
        <v>43</v>
      </c>
      <c r="I15" s="17" t="s">
        <v>44</v>
      </c>
      <c r="J15" s="17" t="s">
        <v>45</v>
      </c>
      <c r="K15" s="16" t="s">
        <v>46</v>
      </c>
      <c r="L15" s="16" t="s">
        <v>46</v>
      </c>
      <c r="M15" s="16" t="s">
        <v>46</v>
      </c>
      <c r="N15" s="16" t="s">
        <v>46</v>
      </c>
      <c r="O15" s="16" t="s">
        <v>47</v>
      </c>
      <c r="P15" s="16" t="s">
        <v>48</v>
      </c>
      <c r="Q15" s="16" t="s">
        <v>49</v>
      </c>
      <c r="R15" s="16" t="s">
        <v>46</v>
      </c>
      <c r="S15" s="16" t="s">
        <v>46</v>
      </c>
      <c r="T15" s="16" t="s">
        <v>50</v>
      </c>
      <c r="U15" s="16" t="s">
        <v>51</v>
      </c>
      <c r="V15" s="16" t="s">
        <v>52</v>
      </c>
      <c r="W15" s="16" t="s">
        <v>53</v>
      </c>
      <c r="X15" s="16" t="s">
        <v>46</v>
      </c>
      <c r="Y15" s="16" t="s">
        <v>46</v>
      </c>
      <c r="Z15" s="16" t="s">
        <v>46</v>
      </c>
      <c r="AA15" s="17" t="s">
        <v>54</v>
      </c>
      <c r="AB15" s="17" t="s">
        <v>55</v>
      </c>
      <c r="AC15" s="17" t="s">
        <v>55</v>
      </c>
      <c r="AD15" s="17" t="s">
        <v>55</v>
      </c>
      <c r="AE15" s="17" t="s">
        <v>55</v>
      </c>
      <c r="AF15" s="17" t="s">
        <v>56</v>
      </c>
      <c r="AG15" s="17" t="s">
        <v>56</v>
      </c>
      <c r="AH15" s="17" t="s">
        <v>57</v>
      </c>
      <c r="AI15" s="17" t="s">
        <v>55</v>
      </c>
      <c r="AJ15" s="17" t="s">
        <v>55</v>
      </c>
      <c r="AK15" s="17" t="s">
        <v>56</v>
      </c>
      <c r="AL15" s="17" t="s">
        <v>56</v>
      </c>
      <c r="AM15" s="17" t="s">
        <v>56</v>
      </c>
      <c r="AN15" s="17" t="s">
        <v>56</v>
      </c>
      <c r="AO15" s="17" t="s">
        <v>56</v>
      </c>
      <c r="AP15" s="17" t="s">
        <v>56</v>
      </c>
      <c r="AQ15" s="17" t="s">
        <v>55</v>
      </c>
      <c r="AR15" s="17" t="s">
        <v>55</v>
      </c>
      <c r="AS15" s="17" t="s">
        <v>55</v>
      </c>
      <c r="AT15" s="17" t="s">
        <v>55</v>
      </c>
      <c r="AU15" s="16"/>
      <c r="AV15" s="18"/>
    </row>
    <row r="16" spans="1:48" x14ac:dyDescent="0.3">
      <c r="A16" s="44"/>
      <c r="B16" s="44"/>
      <c r="C16" s="19"/>
      <c r="D16" s="19"/>
      <c r="E16" s="20" t="str">
        <f t="shared" ref="E16:E28" si="0">IF(ISBLANK(C16),"",C16-D16)</f>
        <v/>
      </c>
      <c r="F16" s="19"/>
      <c r="G16" s="20" t="str">
        <f t="shared" ref="G16:G28" si="1">IF(ISBLANK(C16),"",E16*F16)</f>
        <v/>
      </c>
      <c r="H16" s="19"/>
      <c r="I16" s="21" t="str">
        <f t="shared" ref="I16:I28" si="2">IF(ISBLANK(C16),"",G16/H16)</f>
        <v/>
      </c>
      <c r="J16" s="22" t="str">
        <f t="shared" ref="J16:J28" si="3">IF(ISBLANK(C16),"",ROUND(I16*F16/G16,3))</f>
        <v/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 t="str">
        <f t="shared" ref="AA16:AA28" si="4">IF(ISBLANK(C16),"",G16/1000)</f>
        <v/>
      </c>
      <c r="AB16" s="22" t="str">
        <f t="shared" ref="AB16:AB28" si="5">IF(K16&lt;&gt;"",E16*4.69,"")</f>
        <v/>
      </c>
      <c r="AC16" s="22" t="str">
        <f t="shared" ref="AC16:AC28" si="6">IF(L16&lt;&gt;"",IF(F16&lt;2,E16*0.7,E16*0.93),"")</f>
        <v/>
      </c>
      <c r="AD16" s="22" t="str">
        <f t="shared" ref="AD16:AD28" si="7">IF(M16&lt;&gt;"",E16*4.5,"")</f>
        <v/>
      </c>
      <c r="AE16" s="22" t="str">
        <f t="shared" ref="AE16:AE28" si="8">IF(N16&lt;&gt;"",E16*1.5,"")</f>
        <v/>
      </c>
      <c r="AF16" s="22" t="str">
        <f t="shared" ref="AF16:AF28" si="9">IF(P16&lt;&gt;"",IF(F16&lt;2,P16*$J16*$E16*1.48,P16*$J16*$E16*1.97),"")</f>
        <v/>
      </c>
      <c r="AG16" s="22" t="str">
        <f t="shared" ref="AG16:AG28" si="10">IF(Q16&lt;&gt;"",IF($F16&lt;2,Q16*$J16*$E16*1.61,Q16*$J16*$E16*2.14),"")</f>
        <v/>
      </c>
      <c r="AH16" s="22" t="str">
        <f t="shared" ref="AH16:AH28" si="11">IF(O16&lt;&gt;"",IF($F16&lt;2,O16*$J16*$E16*2.01,O16*$J16*$E16*2.67),"")</f>
        <v/>
      </c>
      <c r="AI16" s="22" t="str">
        <f t="shared" ref="AI16:AI28" si="12">IF(R16&lt;&gt;"",IF($F16&lt;2,$E16*2.29,$E16*3.05),"")</f>
        <v/>
      </c>
      <c r="AJ16" s="22" t="str">
        <f t="shared" ref="AJ16:AJ28" si="13">IF(S16&lt;&gt;"",IF($F16&lt;2,$E16*1.85,$E16*2.46),"")</f>
        <v/>
      </c>
      <c r="AK16" s="22" t="str">
        <f t="shared" ref="AK16:AK28" si="14">IF(T16&lt;&gt;"",IF($F16&lt;2,T16*$J16*$E16*2.8,T16*$J16*$E16*3.72),"")</f>
        <v/>
      </c>
      <c r="AL16" s="22" t="str">
        <f t="shared" ref="AL16:AL28" si="15">IF(U16&lt;&gt;"",IF($F16&lt;2,U16*$J16*$E16*0.89,U16*$J16*$E16*1.18),"")</f>
        <v/>
      </c>
      <c r="AM16" s="22" t="str">
        <f t="shared" ref="AM16:AM28" si="16">IF(T16&lt;&gt;"",IF($F16&lt;2,T16*$J16*$E16*2.03,T16*$J16*$E16*2.7),"")</f>
        <v/>
      </c>
      <c r="AN16" s="22" t="str">
        <f t="shared" ref="AN16:AN28" si="17">IF(U16&lt;&gt;"",IF($F16&lt;2,U16*$J16*$E16*1.33,U16*$J16*$E16*1.77),"")</f>
        <v/>
      </c>
      <c r="AO16" s="22" t="str">
        <f t="shared" ref="AO16:AO28" si="18">IF(V16&lt;&gt;"",IF($F16&lt;2,V16*$J16*$E16*0.72,V16*$J16*$E16*0.95),"")</f>
        <v/>
      </c>
      <c r="AP16" s="22" t="str">
        <f t="shared" ref="AP16:AP28" si="19">IF(W16&lt;&gt;"",IF($F16&lt;2,W16*$J16*$E16*0.22,W16*$J16*$E16*0.29),"")</f>
        <v/>
      </c>
      <c r="AQ16" s="22" t="str">
        <f t="shared" ref="AQ16:AQ28" si="20">IF(X16&lt;&gt;"",IF($F16&lt;2,$E16*2.5,$E16*3.33),"")</f>
        <v/>
      </c>
      <c r="AR16" s="22" t="str">
        <f t="shared" ref="AR16:AR28" si="21">IF(X16&lt;&gt;"",IF($F16&lt;2,$E16*1.82,$E16*2.42),"")</f>
        <v/>
      </c>
      <c r="AS16" s="22" t="str">
        <f t="shared" ref="AS16:AS28" si="22">IF(Y16&lt;&gt;"",IF($F16&lt;2,$E16*1.13,$E16*1.5),"")</f>
        <v/>
      </c>
      <c r="AT16" s="22" t="str">
        <f t="shared" ref="AT16:AT28" si="23">IF(Z16&lt;&gt;"",IF($F16&lt;2,$E16*0.91,$E16*1.21),"")</f>
        <v/>
      </c>
      <c r="AU16" s="25" t="str">
        <f t="shared" ref="AU16:AU28" si="24">IF(ISBLANK(C16),"",SUM(AB16:AT16))</f>
        <v/>
      </c>
      <c r="AV16" s="25" t="str">
        <f>IF(ISBLANK(C16),"",AU16/$E16)</f>
        <v/>
      </c>
    </row>
    <row r="17" spans="1:48" x14ac:dyDescent="0.3">
      <c r="A17" s="44"/>
      <c r="B17" s="44"/>
      <c r="C17" s="19"/>
      <c r="D17" s="19"/>
      <c r="E17" s="20" t="str">
        <f t="shared" si="0"/>
        <v/>
      </c>
      <c r="F17" s="19"/>
      <c r="G17" s="20" t="str">
        <f t="shared" si="1"/>
        <v/>
      </c>
      <c r="H17" s="19"/>
      <c r="I17" s="21" t="str">
        <f t="shared" si="2"/>
        <v/>
      </c>
      <c r="J17" s="22" t="str">
        <f t="shared" si="3"/>
        <v/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 t="str">
        <f t="shared" si="4"/>
        <v/>
      </c>
      <c r="AB17" s="22" t="str">
        <f t="shared" si="5"/>
        <v/>
      </c>
      <c r="AC17" s="22" t="str">
        <f t="shared" si="6"/>
        <v/>
      </c>
      <c r="AD17" s="22" t="str">
        <f t="shared" si="7"/>
        <v/>
      </c>
      <c r="AE17" s="22" t="str">
        <f t="shared" si="8"/>
        <v/>
      </c>
      <c r="AF17" s="22" t="str">
        <f t="shared" si="9"/>
        <v/>
      </c>
      <c r="AG17" s="22" t="str">
        <f t="shared" si="10"/>
        <v/>
      </c>
      <c r="AH17" s="22" t="str">
        <f t="shared" si="11"/>
        <v/>
      </c>
      <c r="AI17" s="22" t="str">
        <f t="shared" si="12"/>
        <v/>
      </c>
      <c r="AJ17" s="22" t="str">
        <f t="shared" si="13"/>
        <v/>
      </c>
      <c r="AK17" s="22" t="str">
        <f t="shared" si="14"/>
        <v/>
      </c>
      <c r="AL17" s="22" t="str">
        <f t="shared" si="15"/>
        <v/>
      </c>
      <c r="AM17" s="22" t="str">
        <f t="shared" si="16"/>
        <v/>
      </c>
      <c r="AN17" s="22" t="str">
        <f t="shared" si="17"/>
        <v/>
      </c>
      <c r="AO17" s="22" t="str">
        <f t="shared" si="18"/>
        <v/>
      </c>
      <c r="AP17" s="22" t="str">
        <f t="shared" si="19"/>
        <v/>
      </c>
      <c r="AQ17" s="22" t="str">
        <f t="shared" si="20"/>
        <v/>
      </c>
      <c r="AR17" s="22" t="str">
        <f t="shared" si="21"/>
        <v/>
      </c>
      <c r="AS17" s="22" t="str">
        <f t="shared" si="22"/>
        <v/>
      </c>
      <c r="AT17" s="22" t="str">
        <f t="shared" si="23"/>
        <v/>
      </c>
      <c r="AU17" s="25" t="str">
        <f t="shared" si="24"/>
        <v/>
      </c>
      <c r="AV17" s="25" t="str">
        <f t="shared" ref="AV17:AV28" si="25">IF(ISBLANK(C17),"",AU17/$E17)</f>
        <v/>
      </c>
    </row>
    <row r="18" spans="1:48" x14ac:dyDescent="0.3">
      <c r="A18" s="44"/>
      <c r="B18" s="44"/>
      <c r="C18" s="19"/>
      <c r="D18" s="19"/>
      <c r="E18" s="20" t="str">
        <f t="shared" si="0"/>
        <v/>
      </c>
      <c r="F18" s="19"/>
      <c r="G18" s="20" t="str">
        <f t="shared" si="1"/>
        <v/>
      </c>
      <c r="H18" s="19"/>
      <c r="I18" s="21" t="str">
        <f t="shared" si="2"/>
        <v/>
      </c>
      <c r="J18" s="22" t="str">
        <f t="shared" si="3"/>
        <v/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 t="str">
        <f t="shared" si="4"/>
        <v/>
      </c>
      <c r="AB18" s="22" t="str">
        <f t="shared" si="5"/>
        <v/>
      </c>
      <c r="AC18" s="22" t="str">
        <f t="shared" si="6"/>
        <v/>
      </c>
      <c r="AD18" s="22" t="str">
        <f t="shared" si="7"/>
        <v/>
      </c>
      <c r="AE18" s="22" t="str">
        <f t="shared" si="8"/>
        <v/>
      </c>
      <c r="AF18" s="22" t="str">
        <f t="shared" si="9"/>
        <v/>
      </c>
      <c r="AG18" s="22" t="str">
        <f t="shared" si="10"/>
        <v/>
      </c>
      <c r="AH18" s="22" t="str">
        <f t="shared" si="11"/>
        <v/>
      </c>
      <c r="AI18" s="22" t="str">
        <f t="shared" si="12"/>
        <v/>
      </c>
      <c r="AJ18" s="22" t="str">
        <f t="shared" si="13"/>
        <v/>
      </c>
      <c r="AK18" s="22" t="str">
        <f t="shared" si="14"/>
        <v/>
      </c>
      <c r="AL18" s="22" t="str">
        <f t="shared" si="15"/>
        <v/>
      </c>
      <c r="AM18" s="22" t="str">
        <f t="shared" si="16"/>
        <v/>
      </c>
      <c r="AN18" s="22" t="str">
        <f t="shared" si="17"/>
        <v/>
      </c>
      <c r="AO18" s="22" t="str">
        <f t="shared" si="18"/>
        <v/>
      </c>
      <c r="AP18" s="22" t="str">
        <f t="shared" si="19"/>
        <v/>
      </c>
      <c r="AQ18" s="22" t="str">
        <f t="shared" si="20"/>
        <v/>
      </c>
      <c r="AR18" s="22" t="str">
        <f t="shared" si="21"/>
        <v/>
      </c>
      <c r="AS18" s="22" t="str">
        <f t="shared" si="22"/>
        <v/>
      </c>
      <c r="AT18" s="22" t="str">
        <f t="shared" si="23"/>
        <v/>
      </c>
      <c r="AU18" s="25" t="str">
        <f t="shared" si="24"/>
        <v/>
      </c>
      <c r="AV18" s="25" t="str">
        <f t="shared" si="25"/>
        <v/>
      </c>
    </row>
    <row r="19" spans="1:48" x14ac:dyDescent="0.3">
      <c r="A19" s="44"/>
      <c r="B19" s="44"/>
      <c r="C19" s="19"/>
      <c r="D19" s="19"/>
      <c r="E19" s="20" t="str">
        <f t="shared" si="0"/>
        <v/>
      </c>
      <c r="F19" s="19"/>
      <c r="G19" s="20" t="str">
        <f t="shared" si="1"/>
        <v/>
      </c>
      <c r="H19" s="19"/>
      <c r="I19" s="21" t="str">
        <f t="shared" si="2"/>
        <v/>
      </c>
      <c r="J19" s="22" t="str">
        <f t="shared" si="3"/>
        <v/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 t="str">
        <f t="shared" si="4"/>
        <v/>
      </c>
      <c r="AB19" s="22" t="str">
        <f t="shared" si="5"/>
        <v/>
      </c>
      <c r="AC19" s="22" t="str">
        <f t="shared" si="6"/>
        <v/>
      </c>
      <c r="AD19" s="22" t="str">
        <f t="shared" si="7"/>
        <v/>
      </c>
      <c r="AE19" s="22" t="str">
        <f t="shared" si="8"/>
        <v/>
      </c>
      <c r="AF19" s="22" t="str">
        <f t="shared" si="9"/>
        <v/>
      </c>
      <c r="AG19" s="22" t="str">
        <f t="shared" si="10"/>
        <v/>
      </c>
      <c r="AH19" s="22" t="str">
        <f t="shared" si="11"/>
        <v/>
      </c>
      <c r="AI19" s="22" t="str">
        <f t="shared" si="12"/>
        <v/>
      </c>
      <c r="AJ19" s="22" t="str">
        <f t="shared" si="13"/>
        <v/>
      </c>
      <c r="AK19" s="22" t="str">
        <f t="shared" si="14"/>
        <v/>
      </c>
      <c r="AL19" s="22" t="str">
        <f t="shared" si="15"/>
        <v/>
      </c>
      <c r="AM19" s="22" t="str">
        <f t="shared" si="16"/>
        <v/>
      </c>
      <c r="AN19" s="22" t="str">
        <f t="shared" si="17"/>
        <v/>
      </c>
      <c r="AO19" s="22" t="str">
        <f t="shared" si="18"/>
        <v/>
      </c>
      <c r="AP19" s="22" t="str">
        <f t="shared" si="19"/>
        <v/>
      </c>
      <c r="AQ19" s="22" t="str">
        <f t="shared" si="20"/>
        <v/>
      </c>
      <c r="AR19" s="22" t="str">
        <f t="shared" si="21"/>
        <v/>
      </c>
      <c r="AS19" s="22" t="str">
        <f t="shared" si="22"/>
        <v/>
      </c>
      <c r="AT19" s="22" t="str">
        <f t="shared" si="23"/>
        <v/>
      </c>
      <c r="AU19" s="25" t="str">
        <f t="shared" si="24"/>
        <v/>
      </c>
      <c r="AV19" s="25" t="str">
        <f t="shared" si="25"/>
        <v/>
      </c>
    </row>
    <row r="20" spans="1:48" x14ac:dyDescent="0.3">
      <c r="A20" s="44"/>
      <c r="B20" s="44"/>
      <c r="C20" s="19"/>
      <c r="D20" s="19"/>
      <c r="E20" s="20" t="str">
        <f t="shared" si="0"/>
        <v/>
      </c>
      <c r="F20" s="19"/>
      <c r="G20" s="20" t="str">
        <f t="shared" si="1"/>
        <v/>
      </c>
      <c r="H20" s="19"/>
      <c r="I20" s="21" t="str">
        <f t="shared" si="2"/>
        <v/>
      </c>
      <c r="J20" s="22" t="str">
        <f t="shared" si="3"/>
        <v/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 t="str">
        <f t="shared" si="4"/>
        <v/>
      </c>
      <c r="AB20" s="22" t="str">
        <f t="shared" si="5"/>
        <v/>
      </c>
      <c r="AC20" s="22" t="str">
        <f t="shared" si="6"/>
        <v/>
      </c>
      <c r="AD20" s="22" t="str">
        <f t="shared" si="7"/>
        <v/>
      </c>
      <c r="AE20" s="22" t="str">
        <f t="shared" si="8"/>
        <v/>
      </c>
      <c r="AF20" s="22" t="str">
        <f t="shared" si="9"/>
        <v/>
      </c>
      <c r="AG20" s="22" t="str">
        <f t="shared" si="10"/>
        <v/>
      </c>
      <c r="AH20" s="22" t="str">
        <f t="shared" si="11"/>
        <v/>
      </c>
      <c r="AI20" s="22" t="str">
        <f t="shared" si="12"/>
        <v/>
      </c>
      <c r="AJ20" s="22" t="str">
        <f t="shared" si="13"/>
        <v/>
      </c>
      <c r="AK20" s="22" t="str">
        <f t="shared" si="14"/>
        <v/>
      </c>
      <c r="AL20" s="22" t="str">
        <f t="shared" si="15"/>
        <v/>
      </c>
      <c r="AM20" s="22" t="str">
        <f t="shared" si="16"/>
        <v/>
      </c>
      <c r="AN20" s="22" t="str">
        <f t="shared" si="17"/>
        <v/>
      </c>
      <c r="AO20" s="22" t="str">
        <f t="shared" si="18"/>
        <v/>
      </c>
      <c r="AP20" s="22" t="str">
        <f t="shared" si="19"/>
        <v/>
      </c>
      <c r="AQ20" s="22" t="str">
        <f t="shared" si="20"/>
        <v/>
      </c>
      <c r="AR20" s="22" t="str">
        <f t="shared" si="21"/>
        <v/>
      </c>
      <c r="AS20" s="22" t="str">
        <f t="shared" si="22"/>
        <v/>
      </c>
      <c r="AT20" s="22" t="str">
        <f t="shared" si="23"/>
        <v/>
      </c>
      <c r="AU20" s="25" t="str">
        <f t="shared" si="24"/>
        <v/>
      </c>
      <c r="AV20" s="25" t="str">
        <f t="shared" si="25"/>
        <v/>
      </c>
    </row>
    <row r="21" spans="1:48" x14ac:dyDescent="0.3">
      <c r="A21" s="44"/>
      <c r="B21" s="44"/>
      <c r="C21" s="19"/>
      <c r="D21" s="19"/>
      <c r="E21" s="20" t="str">
        <f t="shared" si="0"/>
        <v/>
      </c>
      <c r="F21" s="19"/>
      <c r="G21" s="20" t="str">
        <f t="shared" si="1"/>
        <v/>
      </c>
      <c r="H21" s="19"/>
      <c r="I21" s="21" t="str">
        <f t="shared" si="2"/>
        <v/>
      </c>
      <c r="J21" s="22" t="str">
        <f t="shared" si="3"/>
        <v/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 t="str">
        <f t="shared" si="4"/>
        <v/>
      </c>
      <c r="AB21" s="22" t="str">
        <f t="shared" si="5"/>
        <v/>
      </c>
      <c r="AC21" s="22" t="str">
        <f t="shared" si="6"/>
        <v/>
      </c>
      <c r="AD21" s="22" t="str">
        <f t="shared" si="7"/>
        <v/>
      </c>
      <c r="AE21" s="22" t="str">
        <f t="shared" si="8"/>
        <v/>
      </c>
      <c r="AF21" s="22" t="str">
        <f t="shared" si="9"/>
        <v/>
      </c>
      <c r="AG21" s="22" t="str">
        <f t="shared" si="10"/>
        <v/>
      </c>
      <c r="AH21" s="22" t="str">
        <f t="shared" si="11"/>
        <v/>
      </c>
      <c r="AI21" s="22" t="str">
        <f t="shared" si="12"/>
        <v/>
      </c>
      <c r="AJ21" s="22" t="str">
        <f t="shared" si="13"/>
        <v/>
      </c>
      <c r="AK21" s="22" t="str">
        <f t="shared" si="14"/>
        <v/>
      </c>
      <c r="AL21" s="22" t="str">
        <f t="shared" si="15"/>
        <v/>
      </c>
      <c r="AM21" s="22" t="str">
        <f t="shared" si="16"/>
        <v/>
      </c>
      <c r="AN21" s="22" t="str">
        <f t="shared" si="17"/>
        <v/>
      </c>
      <c r="AO21" s="22" t="str">
        <f t="shared" si="18"/>
        <v/>
      </c>
      <c r="AP21" s="22" t="str">
        <f t="shared" si="19"/>
        <v/>
      </c>
      <c r="AQ21" s="22" t="str">
        <f t="shared" si="20"/>
        <v/>
      </c>
      <c r="AR21" s="22" t="str">
        <f t="shared" si="21"/>
        <v/>
      </c>
      <c r="AS21" s="22" t="str">
        <f t="shared" si="22"/>
        <v/>
      </c>
      <c r="AT21" s="22" t="str">
        <f t="shared" si="23"/>
        <v/>
      </c>
      <c r="AU21" s="25" t="str">
        <f t="shared" si="24"/>
        <v/>
      </c>
      <c r="AV21" s="25" t="str">
        <f t="shared" si="25"/>
        <v/>
      </c>
    </row>
    <row r="22" spans="1:48" x14ac:dyDescent="0.3">
      <c r="A22" s="44"/>
      <c r="B22" s="44"/>
      <c r="C22" s="19"/>
      <c r="D22" s="19"/>
      <c r="E22" s="20" t="str">
        <f t="shared" si="0"/>
        <v/>
      </c>
      <c r="F22" s="19"/>
      <c r="G22" s="20" t="str">
        <f t="shared" si="1"/>
        <v/>
      </c>
      <c r="H22" s="19"/>
      <c r="I22" s="21" t="str">
        <f t="shared" si="2"/>
        <v/>
      </c>
      <c r="J22" s="22" t="str">
        <f t="shared" si="3"/>
        <v/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 t="str">
        <f t="shared" si="4"/>
        <v/>
      </c>
      <c r="AB22" s="22" t="str">
        <f t="shared" si="5"/>
        <v/>
      </c>
      <c r="AC22" s="22" t="str">
        <f t="shared" si="6"/>
        <v/>
      </c>
      <c r="AD22" s="22" t="str">
        <f t="shared" si="7"/>
        <v/>
      </c>
      <c r="AE22" s="22" t="str">
        <f t="shared" si="8"/>
        <v/>
      </c>
      <c r="AF22" s="22" t="str">
        <f t="shared" si="9"/>
        <v/>
      </c>
      <c r="AG22" s="22" t="str">
        <f t="shared" si="10"/>
        <v/>
      </c>
      <c r="AH22" s="22" t="str">
        <f t="shared" si="11"/>
        <v/>
      </c>
      <c r="AI22" s="22" t="str">
        <f t="shared" si="12"/>
        <v/>
      </c>
      <c r="AJ22" s="22" t="str">
        <f t="shared" si="13"/>
        <v/>
      </c>
      <c r="AK22" s="22" t="str">
        <f t="shared" si="14"/>
        <v/>
      </c>
      <c r="AL22" s="22" t="str">
        <f t="shared" si="15"/>
        <v/>
      </c>
      <c r="AM22" s="22" t="str">
        <f t="shared" si="16"/>
        <v/>
      </c>
      <c r="AN22" s="22" t="str">
        <f t="shared" si="17"/>
        <v/>
      </c>
      <c r="AO22" s="22" t="str">
        <f t="shared" si="18"/>
        <v/>
      </c>
      <c r="AP22" s="22" t="str">
        <f t="shared" si="19"/>
        <v/>
      </c>
      <c r="AQ22" s="22" t="str">
        <f t="shared" si="20"/>
        <v/>
      </c>
      <c r="AR22" s="22" t="str">
        <f t="shared" si="21"/>
        <v/>
      </c>
      <c r="AS22" s="22" t="str">
        <f t="shared" si="22"/>
        <v/>
      </c>
      <c r="AT22" s="22" t="str">
        <f t="shared" si="23"/>
        <v/>
      </c>
      <c r="AU22" s="25" t="str">
        <f t="shared" si="24"/>
        <v/>
      </c>
      <c r="AV22" s="25" t="str">
        <f t="shared" si="25"/>
        <v/>
      </c>
    </row>
    <row r="23" spans="1:48" x14ac:dyDescent="0.3">
      <c r="A23" s="44"/>
      <c r="B23" s="44"/>
      <c r="C23" s="19"/>
      <c r="D23" s="19"/>
      <c r="E23" s="20" t="str">
        <f t="shared" si="0"/>
        <v/>
      </c>
      <c r="F23" s="19"/>
      <c r="G23" s="20" t="str">
        <f t="shared" si="1"/>
        <v/>
      </c>
      <c r="H23" s="19"/>
      <c r="I23" s="21" t="str">
        <f t="shared" si="2"/>
        <v/>
      </c>
      <c r="J23" s="22" t="str">
        <f t="shared" si="3"/>
        <v/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 t="str">
        <f t="shared" si="4"/>
        <v/>
      </c>
      <c r="AB23" s="22" t="str">
        <f t="shared" si="5"/>
        <v/>
      </c>
      <c r="AC23" s="22" t="str">
        <f t="shared" si="6"/>
        <v/>
      </c>
      <c r="AD23" s="22" t="str">
        <f t="shared" si="7"/>
        <v/>
      </c>
      <c r="AE23" s="22" t="str">
        <f t="shared" si="8"/>
        <v/>
      </c>
      <c r="AF23" s="22" t="str">
        <f t="shared" si="9"/>
        <v/>
      </c>
      <c r="AG23" s="22" t="str">
        <f t="shared" si="10"/>
        <v/>
      </c>
      <c r="AH23" s="22" t="str">
        <f t="shared" si="11"/>
        <v/>
      </c>
      <c r="AI23" s="22" t="str">
        <f t="shared" si="12"/>
        <v/>
      </c>
      <c r="AJ23" s="22" t="str">
        <f t="shared" si="13"/>
        <v/>
      </c>
      <c r="AK23" s="22" t="str">
        <f t="shared" si="14"/>
        <v/>
      </c>
      <c r="AL23" s="22" t="str">
        <f t="shared" si="15"/>
        <v/>
      </c>
      <c r="AM23" s="22" t="str">
        <f t="shared" si="16"/>
        <v/>
      </c>
      <c r="AN23" s="22" t="str">
        <f t="shared" si="17"/>
        <v/>
      </c>
      <c r="AO23" s="22" t="str">
        <f t="shared" si="18"/>
        <v/>
      </c>
      <c r="AP23" s="22" t="str">
        <f t="shared" si="19"/>
        <v/>
      </c>
      <c r="AQ23" s="22" t="str">
        <f t="shared" si="20"/>
        <v/>
      </c>
      <c r="AR23" s="22" t="str">
        <f t="shared" si="21"/>
        <v/>
      </c>
      <c r="AS23" s="22" t="str">
        <f t="shared" si="22"/>
        <v/>
      </c>
      <c r="AT23" s="22" t="str">
        <f t="shared" si="23"/>
        <v/>
      </c>
      <c r="AU23" s="25" t="str">
        <f t="shared" si="24"/>
        <v/>
      </c>
      <c r="AV23" s="25" t="str">
        <f t="shared" si="25"/>
        <v/>
      </c>
    </row>
    <row r="24" spans="1:48" x14ac:dyDescent="0.3">
      <c r="A24" s="44"/>
      <c r="B24" s="44"/>
      <c r="C24" s="19"/>
      <c r="D24" s="19"/>
      <c r="E24" s="20" t="str">
        <f t="shared" si="0"/>
        <v/>
      </c>
      <c r="F24" s="19"/>
      <c r="G24" s="20" t="str">
        <f t="shared" si="1"/>
        <v/>
      </c>
      <c r="H24" s="19"/>
      <c r="I24" s="21" t="str">
        <f t="shared" si="2"/>
        <v/>
      </c>
      <c r="J24" s="22" t="str">
        <f t="shared" si="3"/>
        <v/>
      </c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4" t="str">
        <f t="shared" si="4"/>
        <v/>
      </c>
      <c r="AB24" s="22" t="str">
        <f t="shared" si="5"/>
        <v/>
      </c>
      <c r="AC24" s="22" t="str">
        <f t="shared" si="6"/>
        <v/>
      </c>
      <c r="AD24" s="22" t="str">
        <f t="shared" si="7"/>
        <v/>
      </c>
      <c r="AE24" s="22" t="str">
        <f t="shared" si="8"/>
        <v/>
      </c>
      <c r="AF24" s="22" t="str">
        <f t="shared" si="9"/>
        <v/>
      </c>
      <c r="AG24" s="22" t="str">
        <f t="shared" si="10"/>
        <v/>
      </c>
      <c r="AH24" s="22" t="str">
        <f t="shared" si="11"/>
        <v/>
      </c>
      <c r="AI24" s="22" t="str">
        <f t="shared" si="12"/>
        <v/>
      </c>
      <c r="AJ24" s="22" t="str">
        <f t="shared" si="13"/>
        <v/>
      </c>
      <c r="AK24" s="22" t="str">
        <f t="shared" si="14"/>
        <v/>
      </c>
      <c r="AL24" s="22" t="str">
        <f t="shared" si="15"/>
        <v/>
      </c>
      <c r="AM24" s="22" t="str">
        <f t="shared" si="16"/>
        <v/>
      </c>
      <c r="AN24" s="22" t="str">
        <f t="shared" si="17"/>
        <v/>
      </c>
      <c r="AO24" s="22" t="str">
        <f t="shared" si="18"/>
        <v/>
      </c>
      <c r="AP24" s="22" t="str">
        <f t="shared" si="19"/>
        <v/>
      </c>
      <c r="AQ24" s="22" t="str">
        <f t="shared" si="20"/>
        <v/>
      </c>
      <c r="AR24" s="22" t="str">
        <f t="shared" si="21"/>
        <v/>
      </c>
      <c r="AS24" s="22" t="str">
        <f t="shared" si="22"/>
        <v/>
      </c>
      <c r="AT24" s="22" t="str">
        <f t="shared" si="23"/>
        <v/>
      </c>
      <c r="AU24" s="25" t="str">
        <f t="shared" si="24"/>
        <v/>
      </c>
      <c r="AV24" s="25" t="str">
        <f t="shared" si="25"/>
        <v/>
      </c>
    </row>
    <row r="25" spans="1:48" x14ac:dyDescent="0.3">
      <c r="A25" s="44"/>
      <c r="B25" s="44"/>
      <c r="C25" s="19"/>
      <c r="D25" s="19"/>
      <c r="E25" s="20" t="str">
        <f t="shared" si="0"/>
        <v/>
      </c>
      <c r="F25" s="19"/>
      <c r="G25" s="20" t="str">
        <f t="shared" si="1"/>
        <v/>
      </c>
      <c r="H25" s="19"/>
      <c r="I25" s="21" t="str">
        <f t="shared" si="2"/>
        <v/>
      </c>
      <c r="J25" s="22" t="str">
        <f t="shared" si="3"/>
        <v/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4" t="str">
        <f t="shared" si="4"/>
        <v/>
      </c>
      <c r="AB25" s="22" t="str">
        <f t="shared" si="5"/>
        <v/>
      </c>
      <c r="AC25" s="22" t="str">
        <f t="shared" si="6"/>
        <v/>
      </c>
      <c r="AD25" s="22" t="str">
        <f t="shared" si="7"/>
        <v/>
      </c>
      <c r="AE25" s="22" t="str">
        <f t="shared" si="8"/>
        <v/>
      </c>
      <c r="AF25" s="22" t="str">
        <f t="shared" si="9"/>
        <v/>
      </c>
      <c r="AG25" s="22" t="str">
        <f t="shared" si="10"/>
        <v/>
      </c>
      <c r="AH25" s="22" t="str">
        <f t="shared" si="11"/>
        <v/>
      </c>
      <c r="AI25" s="22" t="str">
        <f t="shared" si="12"/>
        <v/>
      </c>
      <c r="AJ25" s="22" t="str">
        <f t="shared" si="13"/>
        <v/>
      </c>
      <c r="AK25" s="22" t="str">
        <f t="shared" si="14"/>
        <v/>
      </c>
      <c r="AL25" s="22" t="str">
        <f t="shared" si="15"/>
        <v/>
      </c>
      <c r="AM25" s="22" t="str">
        <f t="shared" si="16"/>
        <v/>
      </c>
      <c r="AN25" s="22" t="str">
        <f t="shared" si="17"/>
        <v/>
      </c>
      <c r="AO25" s="22" t="str">
        <f t="shared" si="18"/>
        <v/>
      </c>
      <c r="AP25" s="22" t="str">
        <f t="shared" si="19"/>
        <v/>
      </c>
      <c r="AQ25" s="22" t="str">
        <f t="shared" si="20"/>
        <v/>
      </c>
      <c r="AR25" s="22" t="str">
        <f t="shared" si="21"/>
        <v/>
      </c>
      <c r="AS25" s="22" t="str">
        <f t="shared" si="22"/>
        <v/>
      </c>
      <c r="AT25" s="22" t="str">
        <f t="shared" si="23"/>
        <v/>
      </c>
      <c r="AU25" s="25" t="str">
        <f t="shared" si="24"/>
        <v/>
      </c>
      <c r="AV25" s="25" t="str">
        <f t="shared" si="25"/>
        <v/>
      </c>
    </row>
    <row r="26" spans="1:48" x14ac:dyDescent="0.3">
      <c r="A26" s="44"/>
      <c r="B26" s="44"/>
      <c r="C26" s="19"/>
      <c r="D26" s="19"/>
      <c r="E26" s="20" t="str">
        <f t="shared" si="0"/>
        <v/>
      </c>
      <c r="F26" s="19"/>
      <c r="G26" s="20" t="str">
        <f t="shared" si="1"/>
        <v/>
      </c>
      <c r="H26" s="19"/>
      <c r="I26" s="21" t="str">
        <f t="shared" si="2"/>
        <v/>
      </c>
      <c r="J26" s="22" t="str">
        <f t="shared" si="3"/>
        <v/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4" t="str">
        <f t="shared" si="4"/>
        <v/>
      </c>
      <c r="AB26" s="22" t="str">
        <f t="shared" si="5"/>
        <v/>
      </c>
      <c r="AC26" s="22" t="str">
        <f t="shared" si="6"/>
        <v/>
      </c>
      <c r="AD26" s="22" t="str">
        <f t="shared" si="7"/>
        <v/>
      </c>
      <c r="AE26" s="22" t="str">
        <f t="shared" si="8"/>
        <v/>
      </c>
      <c r="AF26" s="22" t="str">
        <f t="shared" si="9"/>
        <v/>
      </c>
      <c r="AG26" s="22" t="str">
        <f t="shared" si="10"/>
        <v/>
      </c>
      <c r="AH26" s="22" t="str">
        <f t="shared" si="11"/>
        <v/>
      </c>
      <c r="AI26" s="22" t="str">
        <f t="shared" si="12"/>
        <v/>
      </c>
      <c r="AJ26" s="22" t="str">
        <f t="shared" si="13"/>
        <v/>
      </c>
      <c r="AK26" s="22" t="str">
        <f t="shared" si="14"/>
        <v/>
      </c>
      <c r="AL26" s="22" t="str">
        <f t="shared" si="15"/>
        <v/>
      </c>
      <c r="AM26" s="22" t="str">
        <f t="shared" si="16"/>
        <v/>
      </c>
      <c r="AN26" s="22" t="str">
        <f t="shared" si="17"/>
        <v/>
      </c>
      <c r="AO26" s="22" t="str">
        <f t="shared" si="18"/>
        <v/>
      </c>
      <c r="AP26" s="22" t="str">
        <f t="shared" si="19"/>
        <v/>
      </c>
      <c r="AQ26" s="22" t="str">
        <f t="shared" si="20"/>
        <v/>
      </c>
      <c r="AR26" s="22" t="str">
        <f t="shared" si="21"/>
        <v/>
      </c>
      <c r="AS26" s="22" t="str">
        <f t="shared" si="22"/>
        <v/>
      </c>
      <c r="AT26" s="22" t="str">
        <f t="shared" si="23"/>
        <v/>
      </c>
      <c r="AU26" s="25" t="str">
        <f t="shared" si="24"/>
        <v/>
      </c>
      <c r="AV26" s="25" t="str">
        <f t="shared" si="25"/>
        <v/>
      </c>
    </row>
    <row r="27" spans="1:48" x14ac:dyDescent="0.3">
      <c r="A27" s="44"/>
      <c r="B27" s="44"/>
      <c r="C27" s="19"/>
      <c r="D27" s="19"/>
      <c r="E27" s="20" t="str">
        <f t="shared" si="0"/>
        <v/>
      </c>
      <c r="F27" s="19"/>
      <c r="G27" s="20" t="str">
        <f t="shared" si="1"/>
        <v/>
      </c>
      <c r="H27" s="19"/>
      <c r="I27" s="21" t="str">
        <f t="shared" si="2"/>
        <v/>
      </c>
      <c r="J27" s="22" t="str">
        <f t="shared" si="3"/>
        <v/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 t="str">
        <f t="shared" si="4"/>
        <v/>
      </c>
      <c r="AB27" s="22" t="str">
        <f t="shared" si="5"/>
        <v/>
      </c>
      <c r="AC27" s="22" t="str">
        <f t="shared" si="6"/>
        <v/>
      </c>
      <c r="AD27" s="22" t="str">
        <f t="shared" si="7"/>
        <v/>
      </c>
      <c r="AE27" s="22" t="str">
        <f t="shared" si="8"/>
        <v/>
      </c>
      <c r="AF27" s="22" t="str">
        <f t="shared" si="9"/>
        <v/>
      </c>
      <c r="AG27" s="22" t="str">
        <f t="shared" si="10"/>
        <v/>
      </c>
      <c r="AH27" s="22" t="str">
        <f t="shared" si="11"/>
        <v/>
      </c>
      <c r="AI27" s="22" t="str">
        <f t="shared" si="12"/>
        <v/>
      </c>
      <c r="AJ27" s="22" t="str">
        <f t="shared" si="13"/>
        <v/>
      </c>
      <c r="AK27" s="22" t="str">
        <f t="shared" si="14"/>
        <v/>
      </c>
      <c r="AL27" s="22" t="str">
        <f t="shared" si="15"/>
        <v/>
      </c>
      <c r="AM27" s="22" t="str">
        <f t="shared" si="16"/>
        <v/>
      </c>
      <c r="AN27" s="22" t="str">
        <f t="shared" si="17"/>
        <v/>
      </c>
      <c r="AO27" s="22" t="str">
        <f t="shared" si="18"/>
        <v/>
      </c>
      <c r="AP27" s="22" t="str">
        <f t="shared" si="19"/>
        <v/>
      </c>
      <c r="AQ27" s="22" t="str">
        <f t="shared" si="20"/>
        <v/>
      </c>
      <c r="AR27" s="22" t="str">
        <f t="shared" si="21"/>
        <v/>
      </c>
      <c r="AS27" s="22" t="str">
        <f t="shared" si="22"/>
        <v/>
      </c>
      <c r="AT27" s="22" t="str">
        <f t="shared" si="23"/>
        <v/>
      </c>
      <c r="AU27" s="25" t="str">
        <f t="shared" si="24"/>
        <v/>
      </c>
      <c r="AV27" s="25" t="str">
        <f t="shared" si="25"/>
        <v/>
      </c>
    </row>
    <row r="28" spans="1:48" x14ac:dyDescent="0.3">
      <c r="A28" s="44"/>
      <c r="B28" s="44"/>
      <c r="C28" s="19"/>
      <c r="D28" s="19"/>
      <c r="E28" s="20" t="str">
        <f t="shared" si="0"/>
        <v/>
      </c>
      <c r="F28" s="19"/>
      <c r="G28" s="20" t="str">
        <f t="shared" si="1"/>
        <v/>
      </c>
      <c r="H28" s="19"/>
      <c r="I28" s="21" t="str">
        <f t="shared" si="2"/>
        <v/>
      </c>
      <c r="J28" s="22" t="str">
        <f t="shared" si="3"/>
        <v/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4" t="str">
        <f t="shared" si="4"/>
        <v/>
      </c>
      <c r="AB28" s="22" t="str">
        <f t="shared" si="5"/>
        <v/>
      </c>
      <c r="AC28" s="22" t="str">
        <f t="shared" si="6"/>
        <v/>
      </c>
      <c r="AD28" s="22" t="str">
        <f t="shared" si="7"/>
        <v/>
      </c>
      <c r="AE28" s="22" t="str">
        <f t="shared" si="8"/>
        <v/>
      </c>
      <c r="AF28" s="22" t="str">
        <f t="shared" si="9"/>
        <v/>
      </c>
      <c r="AG28" s="22" t="str">
        <f t="shared" si="10"/>
        <v/>
      </c>
      <c r="AH28" s="22" t="str">
        <f t="shared" si="11"/>
        <v/>
      </c>
      <c r="AI28" s="22" t="str">
        <f t="shared" si="12"/>
        <v/>
      </c>
      <c r="AJ28" s="22" t="str">
        <f t="shared" si="13"/>
        <v/>
      </c>
      <c r="AK28" s="22" t="str">
        <f t="shared" si="14"/>
        <v/>
      </c>
      <c r="AL28" s="22" t="str">
        <f t="shared" si="15"/>
        <v/>
      </c>
      <c r="AM28" s="22" t="str">
        <f t="shared" si="16"/>
        <v/>
      </c>
      <c r="AN28" s="22" t="str">
        <f t="shared" si="17"/>
        <v/>
      </c>
      <c r="AO28" s="22" t="str">
        <f t="shared" si="18"/>
        <v/>
      </c>
      <c r="AP28" s="22" t="str">
        <f t="shared" si="19"/>
        <v/>
      </c>
      <c r="AQ28" s="22" t="str">
        <f t="shared" si="20"/>
        <v/>
      </c>
      <c r="AR28" s="22" t="str">
        <f t="shared" si="21"/>
        <v/>
      </c>
      <c r="AS28" s="22" t="str">
        <f t="shared" si="22"/>
        <v/>
      </c>
      <c r="AT28" s="22" t="str">
        <f t="shared" si="23"/>
        <v/>
      </c>
      <c r="AU28" s="25" t="str">
        <f t="shared" si="24"/>
        <v/>
      </c>
      <c r="AV28" s="25" t="str">
        <f t="shared" si="25"/>
        <v/>
      </c>
    </row>
    <row r="29" spans="1:48" x14ac:dyDescent="0.3">
      <c r="A29" s="45" t="s">
        <v>58</v>
      </c>
      <c r="B29" s="45"/>
      <c r="C29" s="26"/>
      <c r="D29" s="26"/>
      <c r="E29" s="27">
        <f>SUM(E16:E28)</f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8">
        <f>SUM(AA16:AA28)</f>
        <v>0</v>
      </c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</row>
    <row r="32" spans="1:48" x14ac:dyDescent="0.3">
      <c r="B32" t="s">
        <v>59</v>
      </c>
    </row>
    <row r="34" spans="2:2" x14ac:dyDescent="0.3">
      <c r="B34" t="s">
        <v>60</v>
      </c>
    </row>
    <row r="35" spans="2:2" x14ac:dyDescent="0.3">
      <c r="B35" t="s">
        <v>61</v>
      </c>
    </row>
    <row r="36" spans="2:2" x14ac:dyDescent="0.3">
      <c r="B36" t="s">
        <v>62</v>
      </c>
    </row>
  </sheetData>
  <sheetProtection sheet="1" objects="1" scenarios="1" selectLockedCells="1"/>
  <mergeCells count="25"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B13:AT13"/>
    <mergeCell ref="AU13:AV13"/>
    <mergeCell ref="C14:J14"/>
    <mergeCell ref="O14:Q14"/>
    <mergeCell ref="T14:W14"/>
    <mergeCell ref="A7:C7"/>
    <mergeCell ref="A9:B9"/>
    <mergeCell ref="A13:B14"/>
    <mergeCell ref="C13:Z13"/>
    <mergeCell ref="AA13:AA14"/>
  </mergeCells>
  <pageMargins left="0.23194444444444401" right="0.188194444444444" top="0.78749999999999998" bottom="1.0249999999999999" header="0.511811023622047" footer="0.78749999999999998"/>
  <pageSetup paperSize="9" orientation="landscape" horizontalDpi="300" verticalDpi="300"/>
  <headerFooter>
    <oddFooter>&amp;C&amp;"Arial,Normal"&amp;10&amp;KffffffVersion du 07/06/2021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tabSelected="1" topLeftCell="A7" zoomScaleNormal="100" workbookViewId="0">
      <selection activeCell="A15" sqref="A15:B15"/>
    </sheetView>
  </sheetViews>
  <sheetFormatPr baseColWidth="10" defaultColWidth="11.5546875" defaultRowHeight="14.4" x14ac:dyDescent="0.3"/>
  <cols>
    <col min="21" max="21" width="14.44140625" customWidth="1"/>
    <col min="27" max="27" width="12.6640625" customWidth="1"/>
  </cols>
  <sheetData>
    <row r="1" spans="1:33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5.2" x14ac:dyDescent="0.6">
      <c r="A3" s="2"/>
      <c r="B3" s="2"/>
      <c r="C3" s="3" t="s">
        <v>63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36.6" customHeight="1" x14ac:dyDescent="0.3">
      <c r="A6" s="35" t="s">
        <v>1</v>
      </c>
      <c r="B6" s="3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x14ac:dyDescent="0.3">
      <c r="A8" s="29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3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33.75" customHeight="1" x14ac:dyDescent="0.3">
      <c r="A11" s="37" t="s">
        <v>4</v>
      </c>
      <c r="B11" s="37"/>
      <c r="C11" s="46" t="s">
        <v>64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30"/>
      <c r="U11" s="35" t="s">
        <v>65</v>
      </c>
      <c r="V11" s="47" t="s">
        <v>66</v>
      </c>
      <c r="W11" s="38" t="s">
        <v>67</v>
      </c>
      <c r="X11" s="38"/>
      <c r="Y11" s="38"/>
      <c r="Z11" s="38"/>
      <c r="AA11" s="38"/>
      <c r="AB11" s="38"/>
      <c r="AC11" s="38"/>
      <c r="AD11" s="38"/>
      <c r="AE11" s="38"/>
      <c r="AF11" s="38"/>
      <c r="AG11" s="14"/>
    </row>
    <row r="12" spans="1:33" ht="68.25" customHeight="1" x14ac:dyDescent="0.3">
      <c r="A12" s="37"/>
      <c r="B12" s="37"/>
      <c r="C12" s="48" t="s">
        <v>68</v>
      </c>
      <c r="D12" s="48"/>
      <c r="E12" s="48"/>
      <c r="F12" s="13" t="s">
        <v>15</v>
      </c>
      <c r="G12" s="49" t="s">
        <v>69</v>
      </c>
      <c r="H12" s="49"/>
      <c r="I12" s="49"/>
      <c r="J12" s="49"/>
      <c r="K12" s="49"/>
      <c r="L12" s="49"/>
      <c r="M12" s="13" t="s">
        <v>70</v>
      </c>
      <c r="N12" s="49" t="s">
        <v>71</v>
      </c>
      <c r="O12" s="49"/>
      <c r="P12" s="49"/>
      <c r="Q12" s="49"/>
      <c r="R12" s="49" t="s">
        <v>72</v>
      </c>
      <c r="S12" s="13" t="s">
        <v>19</v>
      </c>
      <c r="T12" s="13" t="s">
        <v>73</v>
      </c>
      <c r="U12" s="35"/>
      <c r="V12" s="35"/>
      <c r="W12" s="8" t="s">
        <v>74</v>
      </c>
      <c r="X12" s="8" t="s">
        <v>75</v>
      </c>
      <c r="Y12" s="8" t="s">
        <v>76</v>
      </c>
      <c r="Z12" s="8" t="s">
        <v>77</v>
      </c>
      <c r="AA12" s="8" t="s">
        <v>78</v>
      </c>
      <c r="AB12" s="8" t="s">
        <v>79</v>
      </c>
      <c r="AC12" s="8" t="s">
        <v>80</v>
      </c>
      <c r="AD12" s="8" t="s">
        <v>81</v>
      </c>
      <c r="AE12" s="8" t="s">
        <v>19</v>
      </c>
      <c r="AF12" s="8" t="s">
        <v>110</v>
      </c>
      <c r="AG12" s="14" t="s">
        <v>36</v>
      </c>
    </row>
    <row r="13" spans="1:33" ht="37.35" customHeight="1" x14ac:dyDescent="0.3">
      <c r="A13" s="50" t="s">
        <v>37</v>
      </c>
      <c r="B13" s="50"/>
      <c r="C13" s="51" t="s">
        <v>82</v>
      </c>
      <c r="D13" s="51" t="s">
        <v>108</v>
      </c>
      <c r="E13" s="52" t="s">
        <v>83</v>
      </c>
      <c r="F13" s="51" t="s">
        <v>84</v>
      </c>
      <c r="G13" s="16" t="s">
        <v>85</v>
      </c>
      <c r="H13" s="16" t="s">
        <v>86</v>
      </c>
      <c r="I13" s="16" t="s">
        <v>87</v>
      </c>
      <c r="J13" s="16" t="s">
        <v>88</v>
      </c>
      <c r="K13" s="16" t="s">
        <v>89</v>
      </c>
      <c r="L13" s="16" t="s">
        <v>90</v>
      </c>
      <c r="M13" s="51" t="s">
        <v>91</v>
      </c>
      <c r="N13" s="16" t="s">
        <v>92</v>
      </c>
      <c r="O13" s="16" t="s">
        <v>93</v>
      </c>
      <c r="P13" s="16" t="s">
        <v>94</v>
      </c>
      <c r="Q13" s="16" t="s">
        <v>95</v>
      </c>
      <c r="R13" s="16" t="s">
        <v>106</v>
      </c>
      <c r="S13" s="51" t="s">
        <v>109</v>
      </c>
      <c r="T13" s="51" t="s">
        <v>96</v>
      </c>
      <c r="U13" s="52" t="s">
        <v>105</v>
      </c>
      <c r="V13" s="53" t="s">
        <v>97</v>
      </c>
      <c r="W13" s="52" t="s">
        <v>98</v>
      </c>
      <c r="X13" s="52" t="s">
        <v>99</v>
      </c>
      <c r="Y13" s="52" t="s">
        <v>100</v>
      </c>
      <c r="Z13" s="52" t="s">
        <v>100</v>
      </c>
      <c r="AA13" s="52" t="s">
        <v>100</v>
      </c>
      <c r="AB13" s="52" t="s">
        <v>100</v>
      </c>
      <c r="AC13" s="52" t="s">
        <v>100</v>
      </c>
      <c r="AD13" s="52" t="s">
        <v>100</v>
      </c>
      <c r="AE13" s="52" t="s">
        <v>101</v>
      </c>
      <c r="AF13" s="52" t="s">
        <v>100</v>
      </c>
      <c r="AG13" s="54"/>
    </row>
    <row r="14" spans="1:33" ht="38.4" customHeight="1" x14ac:dyDescent="0.3">
      <c r="A14" s="50"/>
      <c r="B14" s="50"/>
      <c r="C14" s="51"/>
      <c r="D14" s="51"/>
      <c r="E14" s="52"/>
      <c r="F14" s="51"/>
      <c r="G14" s="31" t="s">
        <v>102</v>
      </c>
      <c r="H14" s="31" t="s">
        <v>102</v>
      </c>
      <c r="I14" s="31" t="s">
        <v>102</v>
      </c>
      <c r="J14" s="31" t="s">
        <v>102</v>
      </c>
      <c r="K14" s="31" t="s">
        <v>102</v>
      </c>
      <c r="L14" s="31" t="s">
        <v>102</v>
      </c>
      <c r="M14" s="51"/>
      <c r="N14" s="31" t="s">
        <v>103</v>
      </c>
      <c r="O14" s="31" t="s">
        <v>103</v>
      </c>
      <c r="P14" s="31" t="s">
        <v>103</v>
      </c>
      <c r="Q14" s="31" t="s">
        <v>103</v>
      </c>
      <c r="R14" s="31" t="s">
        <v>102</v>
      </c>
      <c r="S14" s="51"/>
      <c r="T14" s="51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4"/>
    </row>
    <row r="15" spans="1:33" x14ac:dyDescent="0.3">
      <c r="A15" s="44"/>
      <c r="B15" s="44"/>
      <c r="C15" s="19"/>
      <c r="D15" s="19"/>
      <c r="E15" s="22" t="str">
        <f>IF(ISBLANK(D15),"",IF(ISNONTEXT(D15),10000/(C15*D15),"alignement"))</f>
        <v/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1" t="str">
        <f t="shared" ref="U15:U22" si="0">IF(ISBLANK(C15),"",SUM(G15:L15))</f>
        <v/>
      </c>
      <c r="V15" s="32" t="str">
        <f>IF(ISBLANK(C15),"",IF(ISNONTEXT(E15),ROUND((SUM(G15:L15)/E15),3),"alignement"))</f>
        <v/>
      </c>
      <c r="W15" s="22" t="str">
        <f t="shared" ref="W15:W22" si="1">IF(ISBLANK(F15),"",F15*3.41)</f>
        <v/>
      </c>
      <c r="X15" s="22" t="str">
        <f t="shared" ref="X15:X22" si="2">IF(ISBLANK(C15),"",(G15*(2.42+3.24)+H15*(3.6+3.24)+I15*(2.91+3.24)+J15*(23.48+3.24)+K15*(1.9+3.24)+L15*(2.21+3.24)))</f>
        <v/>
      </c>
      <c r="Y15" s="22" t="str">
        <f>IF(ISBLANK(M15),"",M15*(2.65+1.88))</f>
        <v/>
      </c>
      <c r="Z15" s="22" t="str">
        <f t="shared" ref="Z15:Z22" si="3">IF(ISBLANK(N15),"",N15*(4.8+2.21))</f>
        <v/>
      </c>
      <c r="AA15" s="22" t="str">
        <f t="shared" ref="AA15:AA22" si="4">IF(ISBLANK(O15),"",O15*(19.32+5))</f>
        <v/>
      </c>
      <c r="AB15" s="22" t="str">
        <f t="shared" ref="AB15:AB22" si="5">IF(ISBLANK(P15),"",P15*(0.72))</f>
        <v/>
      </c>
      <c r="AC15" s="22" t="str">
        <f t="shared" ref="AC15:AC22" si="6">IF(ISBLANK(Q15),"",Q15*(0.22))</f>
        <v/>
      </c>
      <c r="AD15" s="22" t="str">
        <f t="shared" ref="AD15:AD22" si="7">IF(ISBLANK(R15),"",R15*(1.98))</f>
        <v/>
      </c>
      <c r="AE15" s="22" t="str">
        <f t="shared" ref="AE15:AE22" si="8">IF(ISBLANK(S15),"",S15*(4.51))</f>
        <v/>
      </c>
      <c r="AF15" s="22" t="str">
        <f t="shared" ref="AF15:AF22" si="9">IF(ISBLANK(T15),"",T15*(0.91))</f>
        <v/>
      </c>
      <c r="AG15" s="25" t="str">
        <f t="shared" ref="AG15:AG22" si="10">IF(ISBLANK(C15),"",SUM(W15:AF15))</f>
        <v/>
      </c>
    </row>
    <row r="16" spans="1:33" x14ac:dyDescent="0.3">
      <c r="A16" s="44"/>
      <c r="B16" s="44"/>
      <c r="C16" s="19"/>
      <c r="D16" s="19"/>
      <c r="E16" s="22" t="str">
        <f t="shared" ref="E16:E22" si="11">IF(ISBLANK(D16),"",IF(ISNONTEXT(D16),10000/(C16*D16),"alignement"))</f>
        <v/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1" t="str">
        <f t="shared" si="0"/>
        <v/>
      </c>
      <c r="V16" s="32" t="str">
        <f t="shared" ref="V16:V22" si="12">IF(ISBLANK(C16),"",IF(ISNONTEXT(E16),ROUND((SUM(G16:L16)/E16),3),"alignement"))</f>
        <v/>
      </c>
      <c r="W16" s="22" t="str">
        <f t="shared" si="1"/>
        <v/>
      </c>
      <c r="X16" s="22" t="str">
        <f t="shared" si="2"/>
        <v/>
      </c>
      <c r="Y16" s="22" t="str">
        <f t="shared" ref="Y16:Y22" si="13">IF(ISBLANK(M16),"",M16*4.53)</f>
        <v/>
      </c>
      <c r="Z16" s="22" t="str">
        <f t="shared" si="3"/>
        <v/>
      </c>
      <c r="AA16" s="22" t="str">
        <f t="shared" si="4"/>
        <v/>
      </c>
      <c r="AB16" s="22" t="str">
        <f t="shared" si="5"/>
        <v/>
      </c>
      <c r="AC16" s="22" t="str">
        <f t="shared" si="6"/>
        <v/>
      </c>
      <c r="AD16" s="22" t="str">
        <f t="shared" si="7"/>
        <v/>
      </c>
      <c r="AE16" s="22" t="str">
        <f t="shared" si="8"/>
        <v/>
      </c>
      <c r="AF16" s="22" t="str">
        <f t="shared" si="9"/>
        <v/>
      </c>
      <c r="AG16" s="25" t="str">
        <f t="shared" si="10"/>
        <v/>
      </c>
    </row>
    <row r="17" spans="1:33" x14ac:dyDescent="0.3">
      <c r="A17" s="44"/>
      <c r="B17" s="44"/>
      <c r="C17" s="19"/>
      <c r="D17" s="19"/>
      <c r="E17" s="22" t="str">
        <f t="shared" si="11"/>
        <v/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1" t="str">
        <f t="shared" si="0"/>
        <v/>
      </c>
      <c r="V17" s="32" t="str">
        <f t="shared" si="12"/>
        <v/>
      </c>
      <c r="W17" s="22" t="str">
        <f t="shared" si="1"/>
        <v/>
      </c>
      <c r="X17" s="22" t="str">
        <f t="shared" si="2"/>
        <v/>
      </c>
      <c r="Y17" s="22" t="str">
        <f t="shared" si="13"/>
        <v/>
      </c>
      <c r="Z17" s="22" t="str">
        <f t="shared" si="3"/>
        <v/>
      </c>
      <c r="AA17" s="22" t="str">
        <f t="shared" si="4"/>
        <v/>
      </c>
      <c r="AB17" s="22" t="str">
        <f t="shared" si="5"/>
        <v/>
      </c>
      <c r="AC17" s="22" t="str">
        <f t="shared" si="6"/>
        <v/>
      </c>
      <c r="AD17" s="22" t="str">
        <f t="shared" si="7"/>
        <v/>
      </c>
      <c r="AE17" s="22" t="str">
        <f t="shared" si="8"/>
        <v/>
      </c>
      <c r="AF17" s="22" t="str">
        <f t="shared" si="9"/>
        <v/>
      </c>
      <c r="AG17" s="25" t="str">
        <f t="shared" si="10"/>
        <v/>
      </c>
    </row>
    <row r="18" spans="1:33" x14ac:dyDescent="0.3">
      <c r="A18" s="44"/>
      <c r="B18" s="44"/>
      <c r="C18" s="19"/>
      <c r="D18" s="19"/>
      <c r="E18" s="22" t="str">
        <f t="shared" si="11"/>
        <v/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1" t="str">
        <f t="shared" si="0"/>
        <v/>
      </c>
      <c r="V18" s="32" t="str">
        <f t="shared" si="12"/>
        <v/>
      </c>
      <c r="W18" s="22" t="str">
        <f t="shared" si="1"/>
        <v/>
      </c>
      <c r="X18" s="22" t="str">
        <f t="shared" si="2"/>
        <v/>
      </c>
      <c r="Y18" s="22" t="str">
        <f t="shared" si="13"/>
        <v/>
      </c>
      <c r="Z18" s="22" t="str">
        <f t="shared" si="3"/>
        <v/>
      </c>
      <c r="AA18" s="22" t="str">
        <f t="shared" si="4"/>
        <v/>
      </c>
      <c r="AB18" s="22" t="str">
        <f t="shared" si="5"/>
        <v/>
      </c>
      <c r="AC18" s="22" t="str">
        <f t="shared" si="6"/>
        <v/>
      </c>
      <c r="AD18" s="22" t="str">
        <f t="shared" si="7"/>
        <v/>
      </c>
      <c r="AE18" s="22" t="str">
        <f t="shared" si="8"/>
        <v/>
      </c>
      <c r="AF18" s="22" t="str">
        <f t="shared" si="9"/>
        <v/>
      </c>
      <c r="AG18" s="25" t="str">
        <f t="shared" si="10"/>
        <v/>
      </c>
    </row>
    <row r="19" spans="1:33" x14ac:dyDescent="0.3">
      <c r="A19" s="44"/>
      <c r="B19" s="44"/>
      <c r="C19" s="19"/>
      <c r="D19" s="19"/>
      <c r="E19" s="22" t="str">
        <f t="shared" si="11"/>
        <v/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1" t="str">
        <f t="shared" si="0"/>
        <v/>
      </c>
      <c r="V19" s="32" t="str">
        <f t="shared" si="12"/>
        <v/>
      </c>
      <c r="W19" s="22" t="str">
        <f t="shared" si="1"/>
        <v/>
      </c>
      <c r="X19" s="22" t="str">
        <f t="shared" si="2"/>
        <v/>
      </c>
      <c r="Y19" s="22" t="str">
        <f t="shared" si="13"/>
        <v/>
      </c>
      <c r="Z19" s="22" t="str">
        <f t="shared" si="3"/>
        <v/>
      </c>
      <c r="AA19" s="22" t="str">
        <f t="shared" si="4"/>
        <v/>
      </c>
      <c r="AB19" s="22" t="str">
        <f t="shared" si="5"/>
        <v/>
      </c>
      <c r="AC19" s="22" t="str">
        <f t="shared" si="6"/>
        <v/>
      </c>
      <c r="AD19" s="22" t="str">
        <f t="shared" si="7"/>
        <v/>
      </c>
      <c r="AE19" s="22" t="str">
        <f t="shared" si="8"/>
        <v/>
      </c>
      <c r="AF19" s="22" t="str">
        <f t="shared" si="9"/>
        <v/>
      </c>
      <c r="AG19" s="25" t="str">
        <f t="shared" si="10"/>
        <v/>
      </c>
    </row>
    <row r="20" spans="1:33" x14ac:dyDescent="0.3">
      <c r="A20" s="44"/>
      <c r="B20" s="44"/>
      <c r="C20" s="19"/>
      <c r="D20" s="19"/>
      <c r="E20" s="22" t="str">
        <f t="shared" si="11"/>
        <v/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1" t="str">
        <f t="shared" si="0"/>
        <v/>
      </c>
      <c r="V20" s="32" t="str">
        <f t="shared" si="12"/>
        <v/>
      </c>
      <c r="W20" s="22" t="str">
        <f t="shared" si="1"/>
        <v/>
      </c>
      <c r="X20" s="22" t="str">
        <f t="shared" si="2"/>
        <v/>
      </c>
      <c r="Y20" s="22" t="str">
        <f t="shared" si="13"/>
        <v/>
      </c>
      <c r="Z20" s="22" t="str">
        <f t="shared" si="3"/>
        <v/>
      </c>
      <c r="AA20" s="22" t="str">
        <f t="shared" si="4"/>
        <v/>
      </c>
      <c r="AB20" s="22" t="str">
        <f t="shared" si="5"/>
        <v/>
      </c>
      <c r="AC20" s="22" t="str">
        <f t="shared" si="6"/>
        <v/>
      </c>
      <c r="AD20" s="22" t="str">
        <f t="shared" si="7"/>
        <v/>
      </c>
      <c r="AE20" s="22" t="str">
        <f t="shared" si="8"/>
        <v/>
      </c>
      <c r="AF20" s="22" t="str">
        <f t="shared" si="9"/>
        <v/>
      </c>
      <c r="AG20" s="25" t="str">
        <f t="shared" si="10"/>
        <v/>
      </c>
    </row>
    <row r="21" spans="1:33" x14ac:dyDescent="0.3">
      <c r="A21" s="44"/>
      <c r="B21" s="44"/>
      <c r="C21" s="19"/>
      <c r="D21" s="19"/>
      <c r="E21" s="22" t="str">
        <f t="shared" si="11"/>
        <v/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1" t="str">
        <f t="shared" si="0"/>
        <v/>
      </c>
      <c r="V21" s="32" t="str">
        <f t="shared" si="12"/>
        <v/>
      </c>
      <c r="W21" s="22" t="str">
        <f t="shared" si="1"/>
        <v/>
      </c>
      <c r="X21" s="22" t="str">
        <f t="shared" si="2"/>
        <v/>
      </c>
      <c r="Y21" s="22" t="str">
        <f t="shared" si="13"/>
        <v/>
      </c>
      <c r="Z21" s="22" t="str">
        <f t="shared" si="3"/>
        <v/>
      </c>
      <c r="AA21" s="22" t="str">
        <f t="shared" si="4"/>
        <v/>
      </c>
      <c r="AB21" s="22" t="str">
        <f t="shared" si="5"/>
        <v/>
      </c>
      <c r="AC21" s="22" t="str">
        <f t="shared" si="6"/>
        <v/>
      </c>
      <c r="AD21" s="22" t="str">
        <f t="shared" si="7"/>
        <v/>
      </c>
      <c r="AE21" s="22" t="str">
        <f t="shared" si="8"/>
        <v/>
      </c>
      <c r="AF21" s="22" t="str">
        <f t="shared" si="9"/>
        <v/>
      </c>
      <c r="AG21" s="25" t="str">
        <f t="shared" si="10"/>
        <v/>
      </c>
    </row>
    <row r="22" spans="1:33" x14ac:dyDescent="0.3">
      <c r="A22" s="44"/>
      <c r="B22" s="44"/>
      <c r="C22" s="19"/>
      <c r="D22" s="19"/>
      <c r="E22" s="22" t="str">
        <f t="shared" si="11"/>
        <v/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1" t="str">
        <f t="shared" si="0"/>
        <v/>
      </c>
      <c r="V22" s="32" t="str">
        <f t="shared" si="12"/>
        <v/>
      </c>
      <c r="W22" s="22" t="str">
        <f t="shared" si="1"/>
        <v/>
      </c>
      <c r="X22" s="22" t="str">
        <f t="shared" si="2"/>
        <v/>
      </c>
      <c r="Y22" s="22" t="str">
        <f t="shared" si="13"/>
        <v/>
      </c>
      <c r="Z22" s="22" t="str">
        <f t="shared" si="3"/>
        <v/>
      </c>
      <c r="AA22" s="22" t="str">
        <f t="shared" si="4"/>
        <v/>
      </c>
      <c r="AB22" s="22" t="str">
        <f t="shared" si="5"/>
        <v/>
      </c>
      <c r="AC22" s="22" t="str">
        <f t="shared" si="6"/>
        <v/>
      </c>
      <c r="AD22" s="22" t="str">
        <f t="shared" si="7"/>
        <v/>
      </c>
      <c r="AE22" s="22" t="str">
        <f t="shared" si="8"/>
        <v/>
      </c>
      <c r="AF22" s="22" t="str">
        <f t="shared" si="9"/>
        <v/>
      </c>
      <c r="AG22" s="25" t="str">
        <f t="shared" si="10"/>
        <v/>
      </c>
    </row>
    <row r="23" spans="1:33" x14ac:dyDescent="0.3">
      <c r="A23" s="55" t="s">
        <v>58</v>
      </c>
      <c r="B23" s="55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>
        <f>SUM(U15:U18)</f>
        <v>0</v>
      </c>
      <c r="V23" s="34">
        <f>SUM(V15:V22)</f>
        <v>0</v>
      </c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>
        <f>SUM(AG15:AG18)</f>
        <v>0</v>
      </c>
    </row>
    <row r="24" spans="1:33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3">
      <c r="A26" s="2" t="s">
        <v>59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3">
      <c r="A28" s="2" t="s">
        <v>104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3">
      <c r="A29" s="2" t="s">
        <v>61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3">
      <c r="A30" s="2" t="s">
        <v>62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</sheetData>
  <sheetProtection sheet="1" objects="1" scenarios="1" selectLockedCells="1"/>
  <mergeCells count="39">
    <mergeCell ref="A21:B21"/>
    <mergeCell ref="A22:B22"/>
    <mergeCell ref="A23:B23"/>
    <mergeCell ref="A16:B16"/>
    <mergeCell ref="A17:B17"/>
    <mergeCell ref="A18:B18"/>
    <mergeCell ref="A19:B19"/>
    <mergeCell ref="A20:B20"/>
    <mergeCell ref="AD13:AD14"/>
    <mergeCell ref="AE13:AE14"/>
    <mergeCell ref="AF13:AF14"/>
    <mergeCell ref="AG13:AG14"/>
    <mergeCell ref="A15:B15"/>
    <mergeCell ref="Y13:Y14"/>
    <mergeCell ref="Z13:Z14"/>
    <mergeCell ref="AA13:AA14"/>
    <mergeCell ref="AB13:AB14"/>
    <mergeCell ref="AC13:AC14"/>
    <mergeCell ref="W11:AF11"/>
    <mergeCell ref="C12:E12"/>
    <mergeCell ref="G12:L12"/>
    <mergeCell ref="N12:R12"/>
    <mergeCell ref="A13:B14"/>
    <mergeCell ref="C13:C14"/>
    <mergeCell ref="D13:D14"/>
    <mergeCell ref="E13:E14"/>
    <mergeCell ref="F13:F14"/>
    <mergeCell ref="M13:M14"/>
    <mergeCell ref="S13:S14"/>
    <mergeCell ref="T13:T14"/>
    <mergeCell ref="U13:U14"/>
    <mergeCell ref="V13:V14"/>
    <mergeCell ref="W13:W14"/>
    <mergeCell ref="X13:X14"/>
    <mergeCell ref="A6:B6"/>
    <mergeCell ref="A11:B12"/>
    <mergeCell ref="C11:S11"/>
    <mergeCell ref="U11:U12"/>
    <mergeCell ref="V11:V12"/>
  </mergeCells>
  <pageMargins left="0.23194444444444401" right="0.188194444444444" top="0.78749999999999998" bottom="1.0249999999999999" header="0.511811023622047" footer="0.78749999999999998"/>
  <pageSetup paperSize="9" orientation="landscape" horizontalDpi="300" verticalDpi="300"/>
  <headerFooter>
    <oddFooter>&amp;C&amp;"Arial,Normal"&amp;10&amp;KffffffVersion du 07/06/2021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 haie</vt:lpstr>
      <vt:lpstr>Calcul alignement d'arbres</vt:lpstr>
      <vt:lpstr>'Calcul alignement d''arbres'!Zone_d_impression</vt:lpstr>
      <vt:lpstr>'Calcul haie'!Zone_d_impression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BRETTE Cécile</dc:creator>
  <dc:description/>
  <cp:lastModifiedBy>BRETTE Cécile</cp:lastModifiedBy>
  <cp:revision>68</cp:revision>
  <dcterms:created xsi:type="dcterms:W3CDTF">2021-05-27T08:00:24Z</dcterms:created>
  <dcterms:modified xsi:type="dcterms:W3CDTF">2024-07-25T10:05:13Z</dcterms:modified>
  <dc:language>fr-FR</dc:language>
</cp:coreProperties>
</file>