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N:\SREA\00_Transversal\25-Transition ecologique\MESURES\PACTE_HAIE\FORMULAIRES\INVESTISSEMENT\Projet_FDP_HAI\"/>
    </mc:Choice>
  </mc:AlternateContent>
  <bookViews>
    <workbookView xWindow="0" yWindow="0" windowWidth="18720" windowHeight="4935" activeTab="1"/>
  </bookViews>
  <sheets>
    <sheet name="Accueil" sheetId="5" r:id="rId1"/>
    <sheet name="Annexe 1 haie" sheetId="15" r:id="rId2"/>
    <sheet name="Annexe 2 alignement d'arbres" sheetId="16" r:id="rId3"/>
    <sheet name="Annexe 3 RNA" sheetId="17" r:id="rId4"/>
    <sheet name="Annexe 4 - synthèse financière" sheetId="18" r:id="rId5"/>
    <sheet name="notation" sheetId="2" state="hidden" r:id="rId6"/>
    <sheet name="Référentiels" sheetId="3" state="hidden" r:id="rId7"/>
  </sheets>
  <definedNames>
    <definedName name="_xlnm.Print_Area" localSheetId="0">Accueil!$A$1:$N$27</definedName>
    <definedName name="_xlnm.Print_Area" localSheetId="1">'Annexe 1 haie'!$A$1:$AU$45</definedName>
    <definedName name="_xlnm.Print_Area" localSheetId="2">'Annexe 2 alignement d''arbres'!$A$1:$AF$37</definedName>
    <definedName name="_xlnm.Print_Area" localSheetId="3">'Annexe 3 RNA'!$A$1:$N$51</definedName>
    <definedName name="_xlnm.Print_Area" localSheetId="4">'Annexe 4 - synthèse financière'!$A$1:$M$23</definedName>
    <definedName name="_xlnm.Print_Area" localSheetId="5">notation!$A$1:$L$28</definedName>
  </definedNames>
  <calcPr calcId="162913"/>
</workbook>
</file>

<file path=xl/calcChain.xml><?xml version="1.0" encoding="utf-8"?>
<calcChain xmlns="http://schemas.openxmlformats.org/spreadsheetml/2006/main">
  <c r="B8" i="17" l="1"/>
  <c r="B9" i="17"/>
  <c r="B8" i="16"/>
  <c r="B15" i="18" l="1"/>
  <c r="B14" i="18" l="1"/>
  <c r="B13" i="18"/>
  <c r="B12" i="18"/>
  <c r="B7" i="17"/>
  <c r="B9" i="15"/>
  <c r="B10" i="15"/>
  <c r="C7" i="18"/>
  <c r="C8" i="18"/>
  <c r="C6" i="18"/>
  <c r="L16" i="17" l="1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15" i="17"/>
  <c r="T37" i="16" l="1"/>
  <c r="L41" i="17" l="1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D28" i="15"/>
  <c r="F28" i="15"/>
  <c r="H28" i="15"/>
  <c r="I28" i="15"/>
  <c r="Z28" i="15"/>
  <c r="AA28" i="15"/>
  <c r="AB28" i="15"/>
  <c r="AC28" i="15"/>
  <c r="AD28" i="15"/>
  <c r="AE28" i="15"/>
  <c r="AF28" i="15"/>
  <c r="AG28" i="15"/>
  <c r="AH28" i="15"/>
  <c r="AI28" i="15"/>
  <c r="AJ28" i="15"/>
  <c r="AK28" i="15"/>
  <c r="AL28" i="15"/>
  <c r="AM28" i="15"/>
  <c r="AN28" i="15"/>
  <c r="AO28" i="15"/>
  <c r="AP28" i="15"/>
  <c r="AQ28" i="15"/>
  <c r="AR28" i="15"/>
  <c r="AS28" i="15"/>
  <c r="AT28" i="15"/>
  <c r="AU28" i="15"/>
  <c r="D29" i="15"/>
  <c r="F29" i="15"/>
  <c r="H29" i="15"/>
  <c r="I29" i="15"/>
  <c r="Z29" i="15"/>
  <c r="AA29" i="15"/>
  <c r="AB29" i="15"/>
  <c r="AC29" i="15"/>
  <c r="AD29" i="15"/>
  <c r="AE29" i="15"/>
  <c r="AF29" i="15"/>
  <c r="AG29" i="15"/>
  <c r="AH29" i="15"/>
  <c r="AI29" i="15"/>
  <c r="AJ29" i="15"/>
  <c r="AK29" i="15"/>
  <c r="AL29" i="15"/>
  <c r="AM29" i="15"/>
  <c r="AN29" i="15"/>
  <c r="AO29" i="15"/>
  <c r="AP29" i="15"/>
  <c r="AQ29" i="15"/>
  <c r="AR29" i="15"/>
  <c r="AS29" i="15"/>
  <c r="AT29" i="15"/>
  <c r="AU29" i="15"/>
  <c r="D30" i="15"/>
  <c r="F30" i="15"/>
  <c r="H30" i="15"/>
  <c r="I30" i="15"/>
  <c r="Z30" i="15"/>
  <c r="AA30" i="15"/>
  <c r="AB30" i="15"/>
  <c r="AC30" i="15"/>
  <c r="AD30" i="15"/>
  <c r="AE30" i="15"/>
  <c r="AF30" i="15"/>
  <c r="AG30" i="15"/>
  <c r="AH30" i="15"/>
  <c r="AI30" i="15"/>
  <c r="AJ30" i="15"/>
  <c r="AK30" i="15"/>
  <c r="AL30" i="15"/>
  <c r="AM30" i="15"/>
  <c r="AN30" i="15"/>
  <c r="AO30" i="15"/>
  <c r="AP30" i="15"/>
  <c r="AQ30" i="15"/>
  <c r="AR30" i="15"/>
  <c r="AS30" i="15"/>
  <c r="AT30" i="15"/>
  <c r="AU30" i="15"/>
  <c r="D31" i="15"/>
  <c r="F31" i="15"/>
  <c r="H31" i="15"/>
  <c r="I31" i="15"/>
  <c r="Z31" i="15"/>
  <c r="AA31" i="15"/>
  <c r="AB31" i="15"/>
  <c r="AC31" i="15"/>
  <c r="AD31" i="15"/>
  <c r="AE31" i="15"/>
  <c r="AF31" i="15"/>
  <c r="AG31" i="15"/>
  <c r="AH31" i="15"/>
  <c r="AI31" i="15"/>
  <c r="AJ31" i="15"/>
  <c r="AK31" i="15"/>
  <c r="AL31" i="15"/>
  <c r="AM31" i="15"/>
  <c r="AN31" i="15"/>
  <c r="AO31" i="15"/>
  <c r="AP31" i="15"/>
  <c r="AQ31" i="15"/>
  <c r="AR31" i="15"/>
  <c r="AS31" i="15"/>
  <c r="AT31" i="15"/>
  <c r="AU31" i="15"/>
  <c r="D32" i="15"/>
  <c r="F32" i="15"/>
  <c r="H32" i="15"/>
  <c r="I32" i="15"/>
  <c r="Z32" i="15"/>
  <c r="AA32" i="15"/>
  <c r="AB32" i="15"/>
  <c r="AC32" i="15"/>
  <c r="AD32" i="15"/>
  <c r="AE32" i="15"/>
  <c r="AF32" i="15"/>
  <c r="AG32" i="15"/>
  <c r="AH32" i="15"/>
  <c r="AI32" i="15"/>
  <c r="AJ32" i="15"/>
  <c r="AK32" i="15"/>
  <c r="AL32" i="15"/>
  <c r="AM32" i="15"/>
  <c r="AN32" i="15"/>
  <c r="AO32" i="15"/>
  <c r="AP32" i="15"/>
  <c r="AQ32" i="15"/>
  <c r="AR32" i="15"/>
  <c r="AS32" i="15"/>
  <c r="AT32" i="15"/>
  <c r="AU32" i="15"/>
  <c r="D33" i="15"/>
  <c r="F33" i="15"/>
  <c r="H33" i="15"/>
  <c r="I33" i="15"/>
  <c r="Z33" i="15"/>
  <c r="AA33" i="15"/>
  <c r="AB33" i="15"/>
  <c r="AC33" i="15"/>
  <c r="AD33" i="15"/>
  <c r="AE33" i="15"/>
  <c r="AF33" i="15"/>
  <c r="AG33" i="15"/>
  <c r="AH33" i="15"/>
  <c r="AI33" i="15"/>
  <c r="AJ33" i="15"/>
  <c r="AK33" i="15"/>
  <c r="AL33" i="15"/>
  <c r="AM33" i="15"/>
  <c r="AN33" i="15"/>
  <c r="AO33" i="15"/>
  <c r="AP33" i="15"/>
  <c r="AQ33" i="15"/>
  <c r="AR33" i="15"/>
  <c r="AS33" i="15"/>
  <c r="AT33" i="15"/>
  <c r="AU33" i="15"/>
  <c r="D34" i="15"/>
  <c r="F34" i="15"/>
  <c r="H34" i="15"/>
  <c r="I34" i="15"/>
  <c r="Z34" i="15"/>
  <c r="AA34" i="15"/>
  <c r="AB34" i="15"/>
  <c r="AC34" i="15"/>
  <c r="AD34" i="15"/>
  <c r="AE34" i="15"/>
  <c r="AF34" i="15"/>
  <c r="AG34" i="15"/>
  <c r="AH34" i="15"/>
  <c r="AI34" i="15"/>
  <c r="AJ34" i="15"/>
  <c r="AK34" i="15"/>
  <c r="AL34" i="15"/>
  <c r="AM34" i="15"/>
  <c r="AN34" i="15"/>
  <c r="AO34" i="15"/>
  <c r="AP34" i="15"/>
  <c r="AQ34" i="15"/>
  <c r="AR34" i="15"/>
  <c r="AS34" i="15"/>
  <c r="AT34" i="15"/>
  <c r="AU34" i="15"/>
  <c r="D35" i="15"/>
  <c r="F35" i="15"/>
  <c r="H35" i="15"/>
  <c r="I35" i="15"/>
  <c r="Z35" i="15"/>
  <c r="AA35" i="15"/>
  <c r="AB35" i="15"/>
  <c r="AC35" i="15"/>
  <c r="AD35" i="15"/>
  <c r="AE35" i="15"/>
  <c r="AF35" i="15"/>
  <c r="AG35" i="15"/>
  <c r="AH35" i="15"/>
  <c r="AI35" i="15"/>
  <c r="AJ35" i="15"/>
  <c r="AK35" i="15"/>
  <c r="AL35" i="15"/>
  <c r="AM35" i="15"/>
  <c r="AN35" i="15"/>
  <c r="AO35" i="15"/>
  <c r="AP35" i="15"/>
  <c r="AQ35" i="15"/>
  <c r="AR35" i="15"/>
  <c r="AS35" i="15"/>
  <c r="AT35" i="15"/>
  <c r="AU35" i="15"/>
  <c r="AF37" i="16"/>
  <c r="D23" i="16"/>
  <c r="T23" i="16"/>
  <c r="U23" i="16"/>
  <c r="V23" i="16"/>
  <c r="W23" i="16"/>
  <c r="X23" i="16"/>
  <c r="Y23" i="16"/>
  <c r="Z23" i="16"/>
  <c r="AA23" i="16"/>
  <c r="AB23" i="16"/>
  <c r="AC23" i="16"/>
  <c r="AD23" i="16"/>
  <c r="AE23" i="16"/>
  <c r="AF23" i="16"/>
  <c r="D24" i="16"/>
  <c r="T24" i="16"/>
  <c r="U24" i="16"/>
  <c r="V24" i="16"/>
  <c r="W24" i="16"/>
  <c r="X24" i="16"/>
  <c r="Y24" i="16"/>
  <c r="Z24" i="16"/>
  <c r="AA24" i="16"/>
  <c r="AB24" i="16"/>
  <c r="AC24" i="16"/>
  <c r="AD24" i="16"/>
  <c r="AE24" i="16"/>
  <c r="AF24" i="16"/>
  <c r="D25" i="16"/>
  <c r="T25" i="16"/>
  <c r="U25" i="16"/>
  <c r="V25" i="16"/>
  <c r="W25" i="16"/>
  <c r="X25" i="16"/>
  <c r="Y25" i="16"/>
  <c r="Z25" i="16"/>
  <c r="AA25" i="16"/>
  <c r="AB25" i="16"/>
  <c r="AC25" i="16"/>
  <c r="AD25" i="16"/>
  <c r="AE25" i="16"/>
  <c r="AF25" i="16"/>
  <c r="D26" i="16"/>
  <c r="T26" i="16"/>
  <c r="U26" i="16"/>
  <c r="V26" i="16"/>
  <c r="W26" i="16"/>
  <c r="X26" i="16"/>
  <c r="Y26" i="16"/>
  <c r="Z26" i="16"/>
  <c r="AA26" i="16"/>
  <c r="AB26" i="16"/>
  <c r="AC26" i="16"/>
  <c r="AD26" i="16"/>
  <c r="AE26" i="16"/>
  <c r="AF26" i="16"/>
  <c r="D27" i="16"/>
  <c r="T27" i="16"/>
  <c r="U27" i="16"/>
  <c r="V27" i="16"/>
  <c r="W27" i="16"/>
  <c r="X27" i="16"/>
  <c r="Y27" i="16"/>
  <c r="Z27" i="16"/>
  <c r="AA27" i="16"/>
  <c r="AB27" i="16"/>
  <c r="AC27" i="16"/>
  <c r="AD27" i="16"/>
  <c r="AE27" i="16"/>
  <c r="AF27" i="16"/>
  <c r="D28" i="16"/>
  <c r="T28" i="16"/>
  <c r="U28" i="16"/>
  <c r="V28" i="16"/>
  <c r="W28" i="16"/>
  <c r="X28" i="16"/>
  <c r="Y28" i="16"/>
  <c r="Z28" i="16"/>
  <c r="AA28" i="16"/>
  <c r="AB28" i="16"/>
  <c r="AC28" i="16"/>
  <c r="AD28" i="16"/>
  <c r="AE28" i="16"/>
  <c r="AF28" i="16"/>
  <c r="D29" i="16"/>
  <c r="T29" i="16"/>
  <c r="U29" i="16"/>
  <c r="V29" i="16"/>
  <c r="W29" i="16"/>
  <c r="X29" i="16"/>
  <c r="Y29" i="16"/>
  <c r="Z29" i="16"/>
  <c r="AA29" i="16"/>
  <c r="AB29" i="16"/>
  <c r="AC29" i="16"/>
  <c r="AD29" i="16"/>
  <c r="AE29" i="16"/>
  <c r="AF29" i="16"/>
  <c r="D30" i="16"/>
  <c r="T30" i="16"/>
  <c r="U30" i="16"/>
  <c r="V30" i="16"/>
  <c r="W30" i="16"/>
  <c r="X30" i="16"/>
  <c r="Y30" i="16"/>
  <c r="Z30" i="16"/>
  <c r="AA30" i="16"/>
  <c r="AB30" i="16"/>
  <c r="AC30" i="16"/>
  <c r="AD30" i="16"/>
  <c r="AE30" i="16"/>
  <c r="AF30" i="16"/>
  <c r="D31" i="16"/>
  <c r="T31" i="16"/>
  <c r="U31" i="16"/>
  <c r="V31" i="16"/>
  <c r="W31" i="16"/>
  <c r="X31" i="16"/>
  <c r="Y31" i="16"/>
  <c r="Z31" i="16"/>
  <c r="AA31" i="16"/>
  <c r="AB31" i="16"/>
  <c r="AC31" i="16"/>
  <c r="AD31" i="16"/>
  <c r="AE31" i="16"/>
  <c r="AF31" i="16"/>
  <c r="D32" i="16"/>
  <c r="T32" i="16"/>
  <c r="U32" i="16"/>
  <c r="V32" i="16"/>
  <c r="W32" i="16"/>
  <c r="X32" i="16"/>
  <c r="Y32" i="16"/>
  <c r="Z32" i="16"/>
  <c r="AA32" i="16"/>
  <c r="AB32" i="16"/>
  <c r="AC32" i="16"/>
  <c r="AD32" i="16"/>
  <c r="AE32" i="16"/>
  <c r="AF32" i="16"/>
  <c r="D33" i="16"/>
  <c r="T33" i="16"/>
  <c r="U33" i="16"/>
  <c r="V33" i="16"/>
  <c r="W33" i="16"/>
  <c r="X33" i="16"/>
  <c r="Y33" i="16"/>
  <c r="Z33" i="16"/>
  <c r="AA33" i="16"/>
  <c r="AB33" i="16"/>
  <c r="AC33" i="16"/>
  <c r="AD33" i="16"/>
  <c r="AE33" i="16"/>
  <c r="AF33" i="16"/>
  <c r="D34" i="16"/>
  <c r="T34" i="16"/>
  <c r="U34" i="16"/>
  <c r="V34" i="16"/>
  <c r="W34" i="16"/>
  <c r="X34" i="16"/>
  <c r="Y34" i="16"/>
  <c r="Z34" i="16"/>
  <c r="AA34" i="16"/>
  <c r="AB34" i="16"/>
  <c r="AC34" i="16"/>
  <c r="AD34" i="16"/>
  <c r="AE34" i="16"/>
  <c r="AF34" i="16"/>
  <c r="D35" i="16"/>
  <c r="T35" i="16"/>
  <c r="U35" i="16"/>
  <c r="V35" i="16"/>
  <c r="W35" i="16"/>
  <c r="X35" i="16"/>
  <c r="Y35" i="16"/>
  <c r="Z35" i="16"/>
  <c r="AA35" i="16"/>
  <c r="AB35" i="16"/>
  <c r="AC35" i="16"/>
  <c r="AD35" i="16"/>
  <c r="AE35" i="16"/>
  <c r="AF35" i="16"/>
  <c r="M16" i="17" l="1"/>
  <c r="M17" i="17"/>
  <c r="M18" i="17"/>
  <c r="M19" i="17"/>
  <c r="M20" i="17"/>
  <c r="M21" i="17"/>
  <c r="M22" i="17"/>
  <c r="M23" i="17"/>
  <c r="M24" i="17"/>
  <c r="M25" i="17"/>
  <c r="M26" i="17"/>
  <c r="M40" i="17"/>
  <c r="M15" i="17"/>
  <c r="AT16" i="15"/>
  <c r="AT37" i="15" s="1"/>
  <c r="F16" i="15"/>
  <c r="M41" i="17" l="1"/>
  <c r="B10" i="16"/>
  <c r="B9" i="16"/>
  <c r="B8" i="15"/>
  <c r="AU37" i="15"/>
  <c r="Z16" i="15"/>
  <c r="AF36" i="16"/>
  <c r="AE36" i="16"/>
  <c r="AD36" i="16"/>
  <c r="AC36" i="16"/>
  <c r="AB36" i="16"/>
  <c r="AA36" i="16"/>
  <c r="Z36" i="16"/>
  <c r="Y36" i="16"/>
  <c r="X36" i="16"/>
  <c r="W36" i="16"/>
  <c r="V36" i="16"/>
  <c r="U36" i="16"/>
  <c r="T36" i="16"/>
  <c r="D36" i="16"/>
  <c r="AF22" i="16"/>
  <c r="AE22" i="16"/>
  <c r="AD22" i="16"/>
  <c r="AC22" i="16"/>
  <c r="AB22" i="16"/>
  <c r="AA22" i="16"/>
  <c r="Z22" i="16"/>
  <c r="Y22" i="16"/>
  <c r="X22" i="16"/>
  <c r="W22" i="16"/>
  <c r="V22" i="16"/>
  <c r="U22" i="16"/>
  <c r="T22" i="16"/>
  <c r="D22" i="16"/>
  <c r="AF21" i="16"/>
  <c r="AE21" i="16"/>
  <c r="AD21" i="16"/>
  <c r="AC21" i="16"/>
  <c r="AB21" i="16"/>
  <c r="AA21" i="16"/>
  <c r="Z21" i="16"/>
  <c r="Y21" i="16"/>
  <c r="X21" i="16"/>
  <c r="W21" i="16"/>
  <c r="V21" i="16"/>
  <c r="U21" i="16"/>
  <c r="T21" i="16"/>
  <c r="D21" i="16"/>
  <c r="AF20" i="16"/>
  <c r="AE20" i="16"/>
  <c r="AD20" i="16"/>
  <c r="AC20" i="16"/>
  <c r="AB20" i="16"/>
  <c r="AA20" i="16"/>
  <c r="Z20" i="16"/>
  <c r="Y20" i="16"/>
  <c r="X20" i="16"/>
  <c r="W20" i="16"/>
  <c r="V20" i="16"/>
  <c r="U20" i="16"/>
  <c r="T20" i="16"/>
  <c r="D20" i="16"/>
  <c r="AF19" i="16"/>
  <c r="AE19" i="16"/>
  <c r="AD19" i="16"/>
  <c r="AC19" i="16"/>
  <c r="AB19" i="16"/>
  <c r="AA19" i="16"/>
  <c r="Z19" i="16"/>
  <c r="Y19" i="16"/>
  <c r="X19" i="16"/>
  <c r="W19" i="16"/>
  <c r="V19" i="16"/>
  <c r="U19" i="16"/>
  <c r="T19" i="16"/>
  <c r="D19" i="16"/>
  <c r="AF18" i="16"/>
  <c r="AE18" i="16"/>
  <c r="AD18" i="16"/>
  <c r="AC18" i="16"/>
  <c r="AB18" i="16"/>
  <c r="AA18" i="16"/>
  <c r="Z18" i="16"/>
  <c r="Y18" i="16"/>
  <c r="X18" i="16"/>
  <c r="W18" i="16"/>
  <c r="V18" i="16"/>
  <c r="U18" i="16"/>
  <c r="T18" i="16"/>
  <c r="D18" i="16"/>
  <c r="AF17" i="16"/>
  <c r="AE17" i="16"/>
  <c r="AD17" i="16"/>
  <c r="AC17" i="16"/>
  <c r="AB17" i="16"/>
  <c r="AA17" i="16"/>
  <c r="Z17" i="16"/>
  <c r="Y17" i="16"/>
  <c r="X17" i="16"/>
  <c r="W17" i="16"/>
  <c r="V17" i="16"/>
  <c r="U17" i="16"/>
  <c r="T17" i="16"/>
  <c r="D17" i="16"/>
  <c r="AF16" i="16"/>
  <c r="AE16" i="16"/>
  <c r="AD16" i="16"/>
  <c r="AC16" i="16"/>
  <c r="AB16" i="16"/>
  <c r="AA16" i="16"/>
  <c r="Z16" i="16"/>
  <c r="Y16" i="16"/>
  <c r="X16" i="16"/>
  <c r="W16" i="16"/>
  <c r="V16" i="16"/>
  <c r="U16" i="16"/>
  <c r="T16" i="16"/>
  <c r="D16" i="16"/>
  <c r="U37" i="16" l="1"/>
  <c r="D16" i="15" l="1"/>
  <c r="H16" i="15"/>
  <c r="I16" i="15"/>
  <c r="AA16" i="15"/>
  <c r="AB16" i="15"/>
  <c r="AC16" i="15"/>
  <c r="AD16" i="15"/>
  <c r="AE16" i="15"/>
  <c r="AF16" i="15"/>
  <c r="AG16" i="15"/>
  <c r="AH16" i="15"/>
  <c r="AI16" i="15"/>
  <c r="AJ16" i="15"/>
  <c r="AK16" i="15"/>
  <c r="AL16" i="15"/>
  <c r="AM16" i="15"/>
  <c r="AN16" i="15"/>
  <c r="AO16" i="15"/>
  <c r="AP16" i="15"/>
  <c r="AQ16" i="15"/>
  <c r="AR16" i="15"/>
  <c r="AS16" i="15"/>
  <c r="AU16" i="15"/>
  <c r="D17" i="15"/>
  <c r="F17" i="15"/>
  <c r="H17" i="15"/>
  <c r="I17" i="15"/>
  <c r="Z17" i="15"/>
  <c r="AA17" i="15"/>
  <c r="AB17" i="15"/>
  <c r="AC17" i="15"/>
  <c r="AD17" i="15"/>
  <c r="AE17" i="15"/>
  <c r="AF17" i="15"/>
  <c r="AG17" i="15"/>
  <c r="AH17" i="15"/>
  <c r="AI17" i="15"/>
  <c r="AJ17" i="15"/>
  <c r="AK17" i="15"/>
  <c r="AL17" i="15"/>
  <c r="AM17" i="15"/>
  <c r="AN17" i="15"/>
  <c r="AO17" i="15"/>
  <c r="AP17" i="15"/>
  <c r="AQ17" i="15"/>
  <c r="AR17" i="15"/>
  <c r="AS17" i="15"/>
  <c r="AT17" i="15"/>
  <c r="AU17" i="15"/>
  <c r="D18" i="15"/>
  <c r="F18" i="15"/>
  <c r="H18" i="15"/>
  <c r="I18" i="15"/>
  <c r="Z18" i="15"/>
  <c r="AA18" i="15"/>
  <c r="AB18" i="15"/>
  <c r="AC18" i="15"/>
  <c r="AD18" i="15"/>
  <c r="AE18" i="15"/>
  <c r="AF18" i="15"/>
  <c r="AG18" i="15"/>
  <c r="AH18" i="15"/>
  <c r="AI18" i="15"/>
  <c r="AJ18" i="15"/>
  <c r="AK18" i="15"/>
  <c r="AL18" i="15"/>
  <c r="AM18" i="15"/>
  <c r="AN18" i="15"/>
  <c r="AO18" i="15"/>
  <c r="AP18" i="15"/>
  <c r="AQ18" i="15"/>
  <c r="AR18" i="15"/>
  <c r="AS18" i="15"/>
  <c r="AT18" i="15"/>
  <c r="AU18" i="15"/>
  <c r="D19" i="15"/>
  <c r="F19" i="15"/>
  <c r="H19" i="15"/>
  <c r="I19" i="15"/>
  <c r="Z19" i="15"/>
  <c r="AA19" i="15"/>
  <c r="AB19" i="15"/>
  <c r="AC19" i="15"/>
  <c r="AD19" i="15"/>
  <c r="AE19" i="15"/>
  <c r="AF19" i="15"/>
  <c r="AG19" i="15"/>
  <c r="AH19" i="15"/>
  <c r="AI19" i="15"/>
  <c r="AJ19" i="15"/>
  <c r="AK19" i="15"/>
  <c r="AL19" i="15"/>
  <c r="AM19" i="15"/>
  <c r="AN19" i="15"/>
  <c r="AO19" i="15"/>
  <c r="AP19" i="15"/>
  <c r="AQ19" i="15"/>
  <c r="AR19" i="15"/>
  <c r="AS19" i="15"/>
  <c r="AT19" i="15"/>
  <c r="AU19" i="15"/>
  <c r="D20" i="15"/>
  <c r="F20" i="15"/>
  <c r="H20" i="15"/>
  <c r="I20" i="15"/>
  <c r="Z20" i="15"/>
  <c r="AA20" i="15"/>
  <c r="AB20" i="15"/>
  <c r="AC20" i="15"/>
  <c r="AD20" i="15"/>
  <c r="AE20" i="15"/>
  <c r="AF20" i="15"/>
  <c r="AG20" i="15"/>
  <c r="AH20" i="15"/>
  <c r="AI20" i="15"/>
  <c r="AJ20" i="15"/>
  <c r="AK20" i="15"/>
  <c r="AL20" i="15"/>
  <c r="AM20" i="15"/>
  <c r="AN20" i="15"/>
  <c r="AO20" i="15"/>
  <c r="AP20" i="15"/>
  <c r="AQ20" i="15"/>
  <c r="AR20" i="15"/>
  <c r="AS20" i="15"/>
  <c r="AT20" i="15"/>
  <c r="AU20" i="15"/>
  <c r="D21" i="15"/>
  <c r="F21" i="15"/>
  <c r="H21" i="15"/>
  <c r="I21" i="15"/>
  <c r="Z21" i="15"/>
  <c r="AA21" i="15"/>
  <c r="AB21" i="15"/>
  <c r="AC21" i="15"/>
  <c r="AD21" i="15"/>
  <c r="AE21" i="15"/>
  <c r="AF21" i="15"/>
  <c r="AG21" i="15"/>
  <c r="AH21" i="15"/>
  <c r="AI21" i="15"/>
  <c r="AJ21" i="15"/>
  <c r="AK21" i="15"/>
  <c r="AL21" i="15"/>
  <c r="AM21" i="15"/>
  <c r="AN21" i="15"/>
  <c r="AO21" i="15"/>
  <c r="AP21" i="15"/>
  <c r="AQ21" i="15"/>
  <c r="AR21" i="15"/>
  <c r="AS21" i="15"/>
  <c r="AT21" i="15"/>
  <c r="AU21" i="15"/>
  <c r="D22" i="15"/>
  <c r="F22" i="15"/>
  <c r="H22" i="15"/>
  <c r="I22" i="15"/>
  <c r="Z22" i="15"/>
  <c r="AA22" i="15"/>
  <c r="AB22" i="15"/>
  <c r="AC22" i="15"/>
  <c r="AD22" i="15"/>
  <c r="AE22" i="15"/>
  <c r="AF22" i="15"/>
  <c r="AG22" i="15"/>
  <c r="AH22" i="15"/>
  <c r="AI22" i="15"/>
  <c r="AJ22" i="15"/>
  <c r="AK22" i="15"/>
  <c r="AL22" i="15"/>
  <c r="AM22" i="15"/>
  <c r="AN22" i="15"/>
  <c r="AO22" i="15"/>
  <c r="AP22" i="15"/>
  <c r="AQ22" i="15"/>
  <c r="AR22" i="15"/>
  <c r="AS22" i="15"/>
  <c r="AT22" i="15"/>
  <c r="AU22" i="15"/>
  <c r="D23" i="15"/>
  <c r="F23" i="15"/>
  <c r="H23" i="15"/>
  <c r="I23" i="15"/>
  <c r="Z23" i="15"/>
  <c r="AA23" i="15"/>
  <c r="AB23" i="15"/>
  <c r="AC23" i="15"/>
  <c r="AD23" i="15"/>
  <c r="AE23" i="15"/>
  <c r="AF23" i="15"/>
  <c r="AG23" i="15"/>
  <c r="AH23" i="15"/>
  <c r="AI23" i="15"/>
  <c r="AJ23" i="15"/>
  <c r="AK23" i="15"/>
  <c r="AL23" i="15"/>
  <c r="AM23" i="15"/>
  <c r="AN23" i="15"/>
  <c r="AO23" i="15"/>
  <c r="AP23" i="15"/>
  <c r="AQ23" i="15"/>
  <c r="AR23" i="15"/>
  <c r="AS23" i="15"/>
  <c r="AT23" i="15"/>
  <c r="AU23" i="15"/>
  <c r="D24" i="15"/>
  <c r="F24" i="15"/>
  <c r="H24" i="15"/>
  <c r="I24" i="15"/>
  <c r="Z24" i="15"/>
  <c r="AA24" i="15"/>
  <c r="AB24" i="15"/>
  <c r="AC24" i="15"/>
  <c r="AD24" i="15"/>
  <c r="AE24" i="15"/>
  <c r="AF24" i="15"/>
  <c r="AG24" i="15"/>
  <c r="AH24" i="15"/>
  <c r="AI24" i="15"/>
  <c r="AJ24" i="15"/>
  <c r="AK24" i="15"/>
  <c r="AL24" i="15"/>
  <c r="AM24" i="15"/>
  <c r="AN24" i="15"/>
  <c r="AO24" i="15"/>
  <c r="AP24" i="15"/>
  <c r="AQ24" i="15"/>
  <c r="AR24" i="15"/>
  <c r="AS24" i="15"/>
  <c r="AT24" i="15"/>
  <c r="AU24" i="15"/>
  <c r="D25" i="15"/>
  <c r="F25" i="15"/>
  <c r="H25" i="15"/>
  <c r="I25" i="15"/>
  <c r="Z25" i="15"/>
  <c r="AA25" i="15"/>
  <c r="AB25" i="15"/>
  <c r="AC25" i="15"/>
  <c r="AD25" i="15"/>
  <c r="AE25" i="15"/>
  <c r="AF25" i="15"/>
  <c r="AG25" i="15"/>
  <c r="AH25" i="15"/>
  <c r="AI25" i="15"/>
  <c r="AJ25" i="15"/>
  <c r="AK25" i="15"/>
  <c r="AL25" i="15"/>
  <c r="AM25" i="15"/>
  <c r="AN25" i="15"/>
  <c r="AO25" i="15"/>
  <c r="AP25" i="15"/>
  <c r="AQ25" i="15"/>
  <c r="AR25" i="15"/>
  <c r="AS25" i="15"/>
  <c r="AT25" i="15"/>
  <c r="AU25" i="15"/>
  <c r="D26" i="15"/>
  <c r="F26" i="15"/>
  <c r="H26" i="15"/>
  <c r="I26" i="15"/>
  <c r="Z26" i="15"/>
  <c r="AA26" i="15"/>
  <c r="AB26" i="15"/>
  <c r="AC26" i="15"/>
  <c r="AD26" i="15"/>
  <c r="AE26" i="15"/>
  <c r="AF26" i="15"/>
  <c r="AG26" i="15"/>
  <c r="AH26" i="15"/>
  <c r="AI26" i="15"/>
  <c r="AJ26" i="15"/>
  <c r="AK26" i="15"/>
  <c r="AL26" i="15"/>
  <c r="AM26" i="15"/>
  <c r="AN26" i="15"/>
  <c r="AO26" i="15"/>
  <c r="AP26" i="15"/>
  <c r="AQ26" i="15"/>
  <c r="AR26" i="15"/>
  <c r="AS26" i="15"/>
  <c r="AT26" i="15"/>
  <c r="AU26" i="15"/>
  <c r="D27" i="15"/>
  <c r="F27" i="15"/>
  <c r="H27" i="15"/>
  <c r="I27" i="15"/>
  <c r="Z27" i="15"/>
  <c r="AA27" i="15"/>
  <c r="AB27" i="15"/>
  <c r="AC27" i="15"/>
  <c r="AD27" i="15"/>
  <c r="AE27" i="15"/>
  <c r="AF27" i="15"/>
  <c r="AG27" i="15"/>
  <c r="AH27" i="15"/>
  <c r="AI27" i="15"/>
  <c r="AJ27" i="15"/>
  <c r="AK27" i="15"/>
  <c r="AL27" i="15"/>
  <c r="AM27" i="15"/>
  <c r="AN27" i="15"/>
  <c r="AO27" i="15"/>
  <c r="AP27" i="15"/>
  <c r="AQ27" i="15"/>
  <c r="AR27" i="15"/>
  <c r="AS27" i="15"/>
  <c r="AT27" i="15"/>
  <c r="AU27" i="15"/>
  <c r="D36" i="15"/>
  <c r="F36" i="15"/>
  <c r="H36" i="15"/>
  <c r="I36" i="15"/>
  <c r="Z36" i="15"/>
  <c r="AA36" i="15"/>
  <c r="AB36" i="15"/>
  <c r="AC36" i="15"/>
  <c r="AD36" i="15"/>
  <c r="AE36" i="15"/>
  <c r="AF36" i="15"/>
  <c r="AG36" i="15"/>
  <c r="AH36" i="15"/>
  <c r="AI36" i="15"/>
  <c r="AJ36" i="15"/>
  <c r="AK36" i="15"/>
  <c r="AL36" i="15"/>
  <c r="AM36" i="15"/>
  <c r="AN36" i="15"/>
  <c r="AO36" i="15"/>
  <c r="AP36" i="15"/>
  <c r="AQ36" i="15"/>
  <c r="AR36" i="15"/>
  <c r="AS36" i="15"/>
  <c r="AT36" i="15"/>
  <c r="AU36" i="15"/>
  <c r="Z37" i="15" l="1"/>
  <c r="L20" i="2"/>
  <c r="L19" i="2"/>
  <c r="L18" i="2"/>
  <c r="L17" i="2"/>
  <c r="L16" i="2"/>
  <c r="L15" i="2"/>
  <c r="L14" i="2"/>
  <c r="L13" i="2"/>
  <c r="L12" i="2"/>
  <c r="L11" i="2"/>
  <c r="L10" i="2"/>
  <c r="L9" i="2"/>
  <c r="J21" i="2" s="1"/>
  <c r="G4" i="2"/>
  <c r="G3" i="2"/>
  <c r="G2" i="2"/>
  <c r="G1" i="2"/>
</calcChain>
</file>

<file path=xl/sharedStrings.xml><?xml version="1.0" encoding="utf-8"?>
<sst xmlns="http://schemas.openxmlformats.org/spreadsheetml/2006/main" count="326" uniqueCount="225">
  <si>
    <t>Consignes de saisie :</t>
  </si>
  <si>
    <t>N° SIRET :</t>
  </si>
  <si>
    <t>NOM :</t>
  </si>
  <si>
    <t>N° PACAGE :</t>
  </si>
  <si>
    <t>FILIERE PROJET :</t>
  </si>
  <si>
    <t>GRILLE de NOTATION de la FILIERE VOLAILLE et CUNICOLE</t>
  </si>
  <si>
    <t>Porteur de projet</t>
  </si>
  <si>
    <t>Filière</t>
  </si>
  <si>
    <t>Nature du projet</t>
  </si>
  <si>
    <t>NOTE</t>
  </si>
  <si>
    <t>Service instructeur :</t>
  </si>
  <si>
    <t>Nom – prénom de l'instructeur :</t>
  </si>
  <si>
    <t>Date de la réalisation de l'instruction :</t>
  </si>
  <si>
    <t>P 5 / 6</t>
  </si>
  <si>
    <t>Nature installation</t>
  </si>
  <si>
    <t>Type installation</t>
  </si>
  <si>
    <t>Zonage</t>
  </si>
  <si>
    <t>Liste choix 1</t>
  </si>
  <si>
    <t>Liste choix 2</t>
  </si>
  <si>
    <t>Modalité intervention</t>
  </si>
  <si>
    <t>Ref OTEX</t>
  </si>
  <si>
    <t>Stade contrôle Modulation</t>
  </si>
  <si>
    <t>Etat sélection</t>
  </si>
  <si>
    <t>Individuelle</t>
  </si>
  <si>
    <t>ITP</t>
  </si>
  <si>
    <t>Plaine</t>
  </si>
  <si>
    <t>Oui</t>
  </si>
  <si>
    <t>Cofinancé</t>
  </si>
  <si>
    <t>Autre viticulture</t>
  </si>
  <si>
    <t>Demande d'aide</t>
  </si>
  <si>
    <t>Retenu</t>
  </si>
  <si>
    <t>Sociétaire</t>
  </si>
  <si>
    <t>ITS</t>
  </si>
  <si>
    <t>Défavorisée</t>
  </si>
  <si>
    <t>Non</t>
  </si>
  <si>
    <t>National</t>
  </si>
  <si>
    <t>Autres associations</t>
  </si>
  <si>
    <t>Première demande de paiement (DP1)</t>
  </si>
  <si>
    <t>Non retenu</t>
  </si>
  <si>
    <t>IP</t>
  </si>
  <si>
    <t>Montagne</t>
  </si>
  <si>
    <t>SO</t>
  </si>
  <si>
    <t>Top up</t>
  </si>
  <si>
    <t>Autres Granivores</t>
  </si>
  <si>
    <t>Dernière demande de paiement (DDP)</t>
  </si>
  <si>
    <t>Autres herbivores</t>
  </si>
  <si>
    <t>Bovins lait</t>
  </si>
  <si>
    <t>Bovins lait et viande</t>
  </si>
  <si>
    <t>Bovins viande</t>
  </si>
  <si>
    <t>Caprins</t>
  </si>
  <si>
    <t>Céréales et Oléoprotagineux</t>
  </si>
  <si>
    <t>Cultures générales</t>
  </si>
  <si>
    <t>Fleurs et horticulture diverse</t>
  </si>
  <si>
    <t>Fruits et autres cultures permanentes</t>
  </si>
  <si>
    <t>Grandes cultures et herbivores</t>
  </si>
  <si>
    <t>Maraîchage</t>
  </si>
  <si>
    <t>Non disponible</t>
  </si>
  <si>
    <t>Ovins</t>
  </si>
  <si>
    <t>Ovins-Bovins</t>
  </si>
  <si>
    <t>Polyculture</t>
  </si>
  <si>
    <t>Polyelevage à orientation granivores</t>
  </si>
  <si>
    <t>Polyelevage à orientation herbivores</t>
  </si>
  <si>
    <t>Porcins</t>
  </si>
  <si>
    <t>Viticulture d'appellation</t>
  </si>
  <si>
    <t>Volailles</t>
  </si>
  <si>
    <t xml:space="preserve">NOM DE LA STRUCTURE : </t>
  </si>
  <si>
    <t>N° OSIRIS</t>
  </si>
  <si>
    <t>Annexe 1 –</t>
  </si>
  <si>
    <t>Annexe 2 –</t>
  </si>
  <si>
    <t>Annexe 3 –</t>
  </si>
  <si>
    <t>Les essences autorisées et celles interdites sont listées dans l’annexe 2 de l’AAP.</t>
  </si>
  <si>
    <t>Plancher de 1500€ sur l’ensemble du dossier</t>
  </si>
  <si>
    <t>Densité minimale de 1 plant /ml en 1 rang ou 1,5 plants par ml en 2 rangs et une densité  max de  2 à 2,5 arbres/ml</t>
  </si>
  <si>
    <t>Spécificités AURA :</t>
  </si>
  <si>
    <t>Total</t>
  </si>
  <si>
    <t>(a) x montant du barème du poste</t>
  </si>
  <si>
    <t>(a x f) x % x montant du barème du poste</t>
  </si>
  <si>
    <t>(a x f ) x % x montant du barème du poste</t>
  </si>
  <si>
    <t>Linéaire total en km 
(g)=(c )/1000</t>
  </si>
  <si>
    <t>Mettre une X</t>
  </si>
  <si>
    <t>% plants protégés
Répulsif gibier type Trico en pépinière</t>
  </si>
  <si>
    <t xml:space="preserve">% plants protégés
Répulsif gibier type Trico après plantation </t>
  </si>
  <si>
    <t xml:space="preserve">% plants protégés
Protection petits gibiers </t>
  </si>
  <si>
    <t xml:space="preserve">% plants protégés
Protection grand gibiers </t>
  </si>
  <si>
    <t>% de plants MFR</t>
  </si>
  <si>
    <t>% de plants sans label</t>
  </si>
  <si>
    <t>% de plants de marque VL</t>
  </si>
  <si>
    <t>Densité de la haie en plants/ml (f)=(e)x(b)/(c)</t>
  </si>
  <si>
    <t>Nombre théorique de plants de la haie (e ) = (c)/(d)</t>
  </si>
  <si>
    <t xml:space="preserve">Espacement entre plants en m (d) </t>
  </si>
  <si>
    <t>Linéaire total en ml 
(c ) = (a) X (b)</t>
  </si>
  <si>
    <t>Nombre de rangs (b)</t>
  </si>
  <si>
    <t>Longueur de la haie présentées en ml (a)</t>
  </si>
  <si>
    <t>Longueur de la haie en ml</t>
  </si>
  <si>
    <t xml:space="preserve">
Prix unitaire en €/ml</t>
  </si>
  <si>
    <t>Montant HT en €</t>
  </si>
  <si>
    <t>Taille de formation année n+3</t>
  </si>
  <si>
    <t>Entretien post plantation</t>
  </si>
  <si>
    <t xml:space="preserve">Pose paillage </t>
  </si>
  <si>
    <t xml:space="preserve">Fourniture paillage </t>
  </si>
  <si>
    <t>Application d’un répulsif gibier type Trico en pépinière</t>
  </si>
  <si>
    <t xml:space="preserve">Application d’un répulsif gibier type Trico après plantation </t>
  </si>
  <si>
    <t>Pose des protections petits gibiers</t>
  </si>
  <si>
    <t>Pose des protections grands gibiers</t>
  </si>
  <si>
    <t xml:space="preserve">Achat des protections petits gibiers </t>
  </si>
  <si>
    <t>Achat des protections grands gibiers</t>
  </si>
  <si>
    <t>Mise en place des plants</t>
  </si>
  <si>
    <t>Préparation du sol</t>
  </si>
  <si>
    <t>Achat de plan végétal local</t>
  </si>
  <si>
    <t>Achat des plants MFR</t>
  </si>
  <si>
    <t>Achat des plants sans label</t>
  </si>
  <si>
    <t>Pose  clôture fixe électrique</t>
  </si>
  <si>
    <t>Pose clôture fixe barbelées</t>
  </si>
  <si>
    <t>Mise en place de la bande enherbée</t>
  </si>
  <si>
    <t>Création de talus</t>
  </si>
  <si>
    <t>Paillage</t>
  </si>
  <si>
    <t>Protections</t>
  </si>
  <si>
    <t xml:space="preserve">Mise en place des plants </t>
  </si>
  <si>
    <t>Achat des plants
(Attention 100 % doivent être saisis)</t>
  </si>
  <si>
    <t>Clôture électrique*</t>
  </si>
  <si>
    <t>Clôture fixe  barbelée*</t>
  </si>
  <si>
    <t>Mise en place d’une bande enherbée</t>
  </si>
  <si>
    <t>Linéaires et densité</t>
  </si>
  <si>
    <t>Montants barème à retenir</t>
  </si>
  <si>
    <t>Application du barème par postes</t>
  </si>
  <si>
    <t>Indicateur pacte de la haie (km)</t>
  </si>
  <si>
    <t>Caractéristiques de la haie</t>
  </si>
  <si>
    <t>Identification</t>
  </si>
  <si>
    <t xml:space="preserve">Cellules avec formule automatique - Ne pas modifier </t>
  </si>
  <si>
    <t>Cellules à renseigner</t>
  </si>
  <si>
    <t>Caractéristiques de l’alignement d’arbres</t>
  </si>
  <si>
    <t>Indicateur Pacte haie</t>
  </si>
  <si>
    <t>Surface</t>
  </si>
  <si>
    <t>Application du barème par poste</t>
  </si>
  <si>
    <t>Description des linéaires</t>
  </si>
  <si>
    <t xml:space="preserve"> plants</t>
  </si>
  <si>
    <t>Achat et pose du paillage</t>
  </si>
  <si>
    <t>Protection</t>
  </si>
  <si>
    <t>Achat et pose protection élevage</t>
  </si>
  <si>
    <t>taille de formation</t>
  </si>
  <si>
    <t>Préparation du terrain</t>
  </si>
  <si>
    <t>Achat et pose des plants</t>
  </si>
  <si>
    <t>Achat et pose paillage</t>
  </si>
  <si>
    <t>Protection grand gibier</t>
  </si>
  <si>
    <t>Protection animaux domestiques</t>
  </si>
  <si>
    <t>Trico après plantation</t>
  </si>
  <si>
    <t>Trico type pepinière</t>
  </si>
  <si>
    <t>Perchoir</t>
  </si>
  <si>
    <t>taille de formation (n+3)</t>
  </si>
  <si>
    <t>Vérification :
Densité théorique par ha</t>
  </si>
  <si>
    <t>(C)
Nombre d’arbres intraparcellaires</t>
  </si>
  <si>
    <t>Vérification :
Surface (ha)</t>
  </si>
  <si>
    <t>Nbr  x montant du barème du poste</t>
  </si>
  <si>
    <t>Nbr  x montant du barèmes des postes</t>
  </si>
  <si>
    <t>Nbr x montant du barème du poste</t>
  </si>
  <si>
    <t>nbr x montant du barème du poste</t>
  </si>
  <si>
    <t>Nombre d’arbre</t>
  </si>
  <si>
    <t>nombre d’arbre</t>
  </si>
  <si>
    <t>Densité théorique d’arbres intraparcellaires comprise entre 30 et 100 arbres /ha</t>
  </si>
  <si>
    <t>Pose de clôture fixe barbelée</t>
  </si>
  <si>
    <t xml:space="preserve">Pose de protection </t>
  </si>
  <si>
    <t>Mise en place de haie Benjes</t>
  </si>
  <si>
    <t>Désignation des éléments  (insérer un numéro correspondant aux plan/schéma/couche SIG fournis et à reporter dans le formulaire demande de paiement )</t>
  </si>
  <si>
    <t xml:space="preserve">NOM DE LA
STRUCTURE : </t>
  </si>
  <si>
    <t xml:space="preserve">INVESTISSEMENT </t>
  </si>
  <si>
    <t xml:space="preserve">                                                        (Aides à la plantation de haies et à la gestion durable des haies)</t>
  </si>
  <si>
    <t> </t>
  </si>
  <si>
    <t xml:space="preserve"> Mise en place de haies non productives sur les parcelles agricoles</t>
  </si>
  <si>
    <t xml:space="preserve">                 Mise en place d’alignement d’arbres intraparcellaires non productifs sur des parcelles agricoles</t>
  </si>
  <si>
    <t>Mise en place d’alignement d’arbres intraparcellaires non productifs sur des parcelles agricoles</t>
  </si>
  <si>
    <t>Mise en place de haies non productives sur les parcelles agricoles</t>
  </si>
  <si>
    <t xml:space="preserve">                            INVESTISSEMENT</t>
  </si>
  <si>
    <r>
      <t xml:space="preserve">          </t>
    </r>
    <r>
      <rPr>
        <b/>
        <sz val="10"/>
        <color rgb="FF008080"/>
        <rFont val="Marianne"/>
        <family val="3"/>
      </rPr>
      <t xml:space="preserve">    (Aides à la plantation de haies et à la gestion durable des haies)</t>
    </r>
  </si>
  <si>
    <t>Travaux de régénération naturelle assistée</t>
  </si>
  <si>
    <t>Mise en plce
de bandes enherbées sur 2 rangs de 3 m</t>
  </si>
  <si>
    <t xml:space="preserve">Préparation du sol avant semis de graines </t>
  </si>
  <si>
    <t xml:space="preserve">Pose de cloture fixe électrique </t>
  </si>
  <si>
    <t>Pose de plants sur  1/3 du linéaire)</t>
  </si>
  <si>
    <t>Achat de graine à semer</t>
  </si>
  <si>
    <t xml:space="preserve">Broyage des branches pour paillage </t>
  </si>
  <si>
    <r>
      <rPr>
        <b/>
        <sz val="16"/>
        <color rgb="FF008080"/>
        <rFont val="Marianne"/>
        <family val="3"/>
      </rPr>
      <t>DISPOSITIF « PACTE EN FAVEUR 
DE LA HAIE »
EN AUVERGNE-RHONE-ALPES</t>
    </r>
    <r>
      <rPr>
        <b/>
        <sz val="14"/>
        <color rgb="FF008080"/>
        <rFont val="Marianne"/>
        <family val="3"/>
      </rPr>
      <t xml:space="preserve">
</t>
    </r>
  </si>
  <si>
    <r>
      <t xml:space="preserve">                       </t>
    </r>
    <r>
      <rPr>
        <b/>
        <sz val="16"/>
        <color rgb="FF008080"/>
        <rFont val="Calibri"/>
        <family val="2"/>
      </rPr>
      <t xml:space="preserve">      INVESTISSEMENT </t>
    </r>
  </si>
  <si>
    <t xml:space="preserve">                 (Aides à la plantation de haies et à la gestion durable des haies)</t>
  </si>
  <si>
    <t xml:space="preserve">Cellules à reporter dans le formulaire </t>
  </si>
  <si>
    <t>Annexe 4 –</t>
  </si>
  <si>
    <t>Longueur de la haie en ml composés d’essences non éligibles (à retirer)</t>
  </si>
  <si>
    <t xml:space="preserve">
Espacement entre plant en  m </t>
  </si>
  <si>
    <t xml:space="preserve">
Espacement entre rang en m 
ou
alignement</t>
  </si>
  <si>
    <t xml:space="preserve">
Nombre d’arbre</t>
  </si>
  <si>
    <t xml:space="preserve">
Végétal local</t>
  </si>
  <si>
    <t xml:space="preserve">
Sans Label</t>
  </si>
  <si>
    <t xml:space="preserve">
MFR</t>
  </si>
  <si>
    <t xml:space="preserve">
Fruitiers</t>
  </si>
  <si>
    <t xml:space="preserve">
Arbustes sans label</t>
  </si>
  <si>
    <t xml:space="preserve">
Arbustes végétal local</t>
  </si>
  <si>
    <t xml:space="preserve">
Protection grands gibiers</t>
  </si>
  <si>
    <t xml:space="preserve">
Protection animaux domestiques</t>
  </si>
  <si>
    <t xml:space="preserve">
trico après plantation</t>
  </si>
  <si>
    <t xml:space="preserve">
Trico type pépinière</t>
  </si>
  <si>
    <t xml:space="preserve">
Perchoirs (3/ha)</t>
  </si>
  <si>
    <t xml:space="preserve">
Nombre d’arbre </t>
  </si>
  <si>
    <t xml:space="preserve">
Nombre arbre</t>
  </si>
  <si>
    <t>Montant facture en HT</t>
  </si>
  <si>
    <t>(Aides à la plantation de haies et à la gestion durable des haies)</t>
  </si>
  <si>
    <t>Synthèse financière</t>
  </si>
  <si>
    <t xml:space="preserve">                                Annexe 1  du formulaire de demande de  paiement </t>
  </si>
  <si>
    <t xml:space="preserve">Annexes du formulaire de demande de  paiement </t>
  </si>
  <si>
    <t xml:space="preserve">                                                  Annexe 2 du formulaire de demande de  paiement </t>
  </si>
  <si>
    <t>Linéaire total en km 
(b)=(a )/1000</t>
  </si>
  <si>
    <r>
      <rPr>
        <b/>
        <sz val="14"/>
        <color rgb="FF008080"/>
        <rFont val="Marianne"/>
        <family val="3"/>
      </rPr>
      <t>DISPOSITIF « PACTE EN FAVEUR DE LA HAIE »
EN AUVERGNE-RHONE-ALPES</t>
    </r>
    <r>
      <rPr>
        <b/>
        <sz val="11"/>
        <color rgb="FF008080"/>
        <rFont val="Bodoni MT Black"/>
        <family val="1"/>
      </rPr>
      <t xml:space="preserve">
</t>
    </r>
  </si>
  <si>
    <t xml:space="preserve">                                             DISPOSITIF « PACTE EN FAVEUR DE LA HAIE »
                                                  EN AUVERGNE-RHONE-ALPES</t>
  </si>
  <si>
    <t xml:space="preserve">  DISPOSITIF « PACTE EN FAVEUR DE LA HAIE »
                  EN AUVERGNE-RHONE-ALPES</t>
  </si>
  <si>
    <t>INVESTISSEMENT</t>
  </si>
  <si>
    <t xml:space="preserve">Annexe 2 du formulaire de demande de  paiement </t>
  </si>
  <si>
    <t xml:space="preserve">                                   </t>
  </si>
  <si>
    <t xml:space="preserve">             Travaux de régénération naturelle assistée</t>
  </si>
  <si>
    <t>Travaux Réalisés</t>
  </si>
  <si>
    <t xml:space="preserve">Cout total du projet </t>
  </si>
  <si>
    <t xml:space="preserve">Taux d'aide du Ministere en charge de l'Agriculture </t>
  </si>
  <si>
    <t>Montant total présenté HT en €</t>
  </si>
  <si>
    <t xml:space="preserve">  DISPOSITIF « PACTE EN FAVEUR DE LA HAIE » EN AUVERGNE-RHONE-ALPES</t>
  </si>
  <si>
    <r>
      <t xml:space="preserve">                                                </t>
    </r>
    <r>
      <rPr>
        <sz val="11"/>
        <color rgb="FF008080"/>
        <rFont val="Calibri"/>
        <family val="2"/>
      </rPr>
      <t xml:space="preserve">   </t>
    </r>
    <r>
      <rPr>
        <b/>
        <sz val="14"/>
        <color rgb="FF008080"/>
        <rFont val="Calibri"/>
        <family val="2"/>
      </rPr>
      <t>INVESTISSEMENT</t>
    </r>
  </si>
  <si>
    <t xml:space="preserve">                  Annexe 4 du formulaire de demande de  paiement </t>
  </si>
  <si>
    <t>Aide à la saisie du descriptif financier du prohet (page 7 du formulaire de demande de paiement)</t>
  </si>
  <si>
    <t>( saisir taux figurant dans article 2 de la décision attributive de l’aide)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</si>
</sst>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#,##0.00&quot; € &quot;;&quot;-&quot;#,##0.00&quot; € &quot;;&quot;-&quot;#&quot; € &quot;;@&quot; &quot;"/>
    <numFmt numFmtId="165" formatCode="#,##0.00&quot; &quot;[$€-40C];[Red]&quot;-&quot;#,##0.00&quot; &quot;[$€-40C]"/>
    <numFmt numFmtId="166" formatCode="0&quot; €&quot;"/>
    <numFmt numFmtId="167" formatCode="d/m/yy"/>
    <numFmt numFmtId="168" formatCode="0.000"/>
    <numFmt numFmtId="169" formatCode="0\ %"/>
  </numFmts>
  <fonts count="48">
    <font>
      <sz val="11"/>
      <color rgb="FF000000"/>
      <name val="Calibri"/>
      <family val="2"/>
    </font>
    <font>
      <sz val="11"/>
      <color rgb="FF000000"/>
      <name val="Arial"/>
      <family val="2"/>
    </font>
    <font>
      <sz val="10"/>
      <color rgb="FF000000"/>
      <name val="Arial1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9"/>
      <color rgb="FF000000"/>
      <name val="Arial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4"/>
      <color rgb="FFFFFFFF"/>
      <name val="Calibri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1"/>
    </font>
    <font>
      <sz val="11"/>
      <color rgb="FFFF0000"/>
      <name val="Calibri"/>
      <family val="2"/>
    </font>
    <font>
      <b/>
      <sz val="10"/>
      <color rgb="FF000000"/>
      <name val="Arial"/>
      <family val="2"/>
    </font>
    <font>
      <b/>
      <sz val="13.5"/>
      <color rgb="FF000000"/>
      <name val="Arial"/>
      <family val="2"/>
    </font>
    <font>
      <b/>
      <sz val="10"/>
      <color rgb="FFCE181E"/>
      <name val="Arial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9"/>
      <color rgb="FF000000"/>
      <name val="Calibri"/>
      <family val="2"/>
    </font>
    <font>
      <b/>
      <sz val="16"/>
      <color rgb="FF0066CC"/>
      <name val="Comic Sans MS"/>
      <family val="4"/>
    </font>
    <font>
      <b/>
      <sz val="11"/>
      <color rgb="FF008080"/>
      <name val="Bodoni MT Black"/>
      <family val="1"/>
    </font>
    <font>
      <b/>
      <sz val="12"/>
      <color rgb="FF008080"/>
      <name val="Marianne"/>
      <family val="3"/>
    </font>
    <font>
      <b/>
      <sz val="14"/>
      <color rgb="FF008080"/>
      <name val="Marianne"/>
      <family val="3"/>
    </font>
    <font>
      <b/>
      <sz val="14"/>
      <color rgb="FF008080"/>
      <name val="Calibri"/>
      <family val="2"/>
    </font>
    <font>
      <sz val="11"/>
      <color rgb="FF000000"/>
      <name val="Marianne"/>
      <family val="3"/>
    </font>
    <font>
      <b/>
      <sz val="10"/>
      <color rgb="FF008080"/>
      <name val="Calibri"/>
      <family val="2"/>
    </font>
    <font>
      <sz val="10"/>
      <color rgb="FF000000"/>
      <name val="Symbol"/>
      <family val="1"/>
      <charset val="2"/>
    </font>
    <font>
      <b/>
      <sz val="11"/>
      <color theme="1"/>
      <name val="Calibri"/>
      <family val="2"/>
    </font>
    <font>
      <b/>
      <sz val="11"/>
      <color theme="1"/>
      <name val="Marianne"/>
      <family val="3"/>
    </font>
    <font>
      <b/>
      <sz val="11"/>
      <color rgb="FF000000"/>
      <name val="Marianne"/>
      <family val="3"/>
    </font>
    <font>
      <sz val="8"/>
      <color rgb="FFFF0000"/>
      <name val="Calibri"/>
      <family val="2"/>
    </font>
    <font>
      <b/>
      <sz val="11"/>
      <color rgb="FF008080"/>
      <name val="Marianne"/>
      <family val="3"/>
    </font>
    <font>
      <b/>
      <sz val="16"/>
      <color rgb="FF008080"/>
      <name val="Marianne"/>
      <family val="3"/>
    </font>
    <font>
      <b/>
      <sz val="10"/>
      <color rgb="FF008080"/>
      <name val="Marianne"/>
      <family val="3"/>
    </font>
    <font>
      <b/>
      <sz val="16"/>
      <color rgb="FF008080"/>
      <name val="Calibri"/>
      <family val="2"/>
    </font>
    <font>
      <sz val="11"/>
      <color rgb="FF008080"/>
      <name val="Calibri"/>
      <family val="2"/>
    </font>
    <font>
      <i/>
      <sz val="11"/>
      <color rgb="FF000000"/>
      <name val="Calibri"/>
      <family val="2"/>
    </font>
    <font>
      <i/>
      <sz val="10"/>
      <color rgb="FF000000"/>
      <name val="Marianne"/>
      <family val="3"/>
    </font>
    <font>
      <b/>
      <sz val="14"/>
      <color rgb="FF000000"/>
      <name val="Arial"/>
      <family val="2"/>
    </font>
    <font>
      <sz val="8"/>
      <color rgb="FFFF0000"/>
      <name val="Liberation Serif"/>
      <family val="1"/>
    </font>
  </fonts>
  <fills count="17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00CCFF"/>
        <bgColor rgb="FF00CCFF"/>
      </patternFill>
    </fill>
    <fill>
      <patternFill patternType="solid">
        <fgColor rgb="FF000080"/>
        <bgColor rgb="FF000080"/>
      </patternFill>
    </fill>
    <fill>
      <patternFill patternType="solid">
        <fgColor rgb="FF99CC00"/>
        <bgColor rgb="FF99CC00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9" tint="0.59999389629810485"/>
        <bgColor rgb="FFCCCCFF"/>
      </patternFill>
    </fill>
    <fill>
      <patternFill patternType="solid">
        <fgColor theme="4" tint="0.39997558519241921"/>
        <bgColor rgb="FFCCCCFF"/>
      </patternFill>
    </fill>
    <fill>
      <patternFill patternType="solid">
        <fgColor theme="0" tint="-0.249977111117893"/>
        <bgColor rgb="FFFFFFCC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164" fontId="1" fillId="0" borderId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4" fontId="1" fillId="0" borderId="0"/>
    <xf numFmtId="0" fontId="1" fillId="0" borderId="0"/>
    <xf numFmtId="9" fontId="1" fillId="0" borderId="0"/>
    <xf numFmtId="0" fontId="4" fillId="0" borderId="0"/>
    <xf numFmtId="165" fontId="4" fillId="0" borderId="0"/>
  </cellStyleXfs>
  <cellXfs count="180">
    <xf numFmtId="0" fontId="0" fillId="0" borderId="0" xfId="0"/>
    <xf numFmtId="0" fontId="1" fillId="0" borderId="0" xfId="6" applyFont="1" applyFill="1" applyAlignment="1"/>
    <xf numFmtId="0" fontId="8" fillId="0" borderId="0" xfId="6" applyFont="1" applyFill="1" applyAlignment="1"/>
    <xf numFmtId="0" fontId="6" fillId="2" borderId="2" xfId="0" applyFont="1" applyFill="1" applyBorder="1" applyAlignment="1">
      <alignment horizontal="center" vertical="center" wrapText="1"/>
    </xf>
    <xf numFmtId="0" fontId="10" fillId="0" borderId="0" xfId="6" applyFont="1" applyFill="1" applyAlignment="1">
      <alignment horizontal="right" vertical="center"/>
    </xf>
    <xf numFmtId="4" fontId="11" fillId="0" borderId="0" xfId="6" applyNumberFormat="1" applyFont="1" applyFill="1" applyAlignment="1" applyProtection="1">
      <alignment horizontal="right" vertical="center"/>
      <protection locked="0"/>
    </xf>
    <xf numFmtId="0" fontId="11" fillId="0" borderId="0" xfId="7" applyNumberFormat="1" applyFont="1" applyFill="1" applyAlignment="1" applyProtection="1">
      <alignment horizontal="left" vertical="center" wrapText="1"/>
      <protection locked="0"/>
    </xf>
    <xf numFmtId="166" fontId="11" fillId="0" borderId="0" xfId="7" applyNumberFormat="1" applyFont="1" applyFill="1" applyAlignment="1" applyProtection="1">
      <alignment horizontal="left" vertical="center"/>
      <protection locked="0"/>
    </xf>
    <xf numFmtId="4" fontId="5" fillId="0" borderId="0" xfId="6" applyNumberFormat="1" applyFont="1" applyFill="1" applyAlignment="1" applyProtection="1">
      <alignment vertical="center" wrapText="1"/>
      <protection locked="0"/>
    </xf>
    <xf numFmtId="4" fontId="12" fillId="0" borderId="0" xfId="6" applyNumberFormat="1" applyFont="1" applyFill="1" applyAlignment="1" applyProtection="1">
      <alignment horizontal="right" vertical="center"/>
      <protection locked="0"/>
    </xf>
    <xf numFmtId="0" fontId="5" fillId="0" borderId="0" xfId="7" applyNumberFormat="1" applyFont="1" applyFill="1" applyAlignment="1" applyProtection="1">
      <alignment horizontal="center" vertical="center" wrapText="1"/>
      <protection locked="0"/>
    </xf>
    <xf numFmtId="0" fontId="0" fillId="0" borderId="0" xfId="6" applyFont="1" applyFill="1" applyAlignment="1"/>
    <xf numFmtId="0" fontId="0" fillId="0" borderId="2" xfId="6" applyFont="1" applyFill="1" applyBorder="1" applyAlignment="1">
      <alignment horizontal="center"/>
    </xf>
    <xf numFmtId="0" fontId="0" fillId="0" borderId="1" xfId="6" applyFont="1" applyFill="1" applyBorder="1" applyAlignment="1">
      <alignment horizontal="center"/>
    </xf>
    <xf numFmtId="0" fontId="14" fillId="0" borderId="0" xfId="6" applyFont="1" applyFill="1" applyAlignment="1"/>
    <xf numFmtId="0" fontId="10" fillId="0" borderId="0" xfId="6" applyFont="1" applyFill="1" applyAlignment="1">
      <alignment horizontal="center" vertical="center"/>
    </xf>
    <xf numFmtId="0" fontId="15" fillId="0" borderId="0" xfId="6" applyFont="1" applyFill="1" applyAlignment="1"/>
    <xf numFmtId="0" fontId="16" fillId="0" borderId="0" xfId="6" applyFont="1" applyFill="1" applyAlignment="1" applyProtection="1">
      <alignment horizontal="center" vertical="center"/>
      <protection locked="0"/>
    </xf>
    <xf numFmtId="167" fontId="16" fillId="0" borderId="0" xfId="6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7" fillId="5" borderId="0" xfId="0" applyFont="1" applyFill="1"/>
    <xf numFmtId="0" fontId="17" fillId="5" borderId="0" xfId="0" applyFont="1" applyFill="1" applyAlignment="1">
      <alignment horizontal="center"/>
    </xf>
    <xf numFmtId="0" fontId="0" fillId="0" borderId="0" xfId="0" applyFill="1"/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168" fontId="0" fillId="8" borderId="8" xfId="0" applyNumberFormat="1" applyFont="1" applyFill="1" applyBorder="1" applyAlignment="1">
      <alignment vertical="center"/>
    </xf>
    <xf numFmtId="0" fontId="0" fillId="0" borderId="8" xfId="0" applyFont="1" applyBorder="1" applyAlignment="1">
      <alignment horizontal="right" vertical="center"/>
    </xf>
    <xf numFmtId="2" fontId="0" fillId="8" borderId="8" xfId="0" applyNumberFormat="1" applyFont="1" applyFill="1" applyBorder="1" applyProtection="1"/>
    <xf numFmtId="2" fontId="0" fillId="9" borderId="8" xfId="0" applyNumberFormat="1" applyFont="1" applyFill="1" applyBorder="1" applyProtection="1"/>
    <xf numFmtId="168" fontId="21" fillId="9" borderId="8" xfId="0" applyNumberFormat="1" applyFont="1" applyFill="1" applyBorder="1" applyProtection="1"/>
    <xf numFmtId="169" fontId="0" fillId="10" borderId="8" xfId="0" applyNumberFormat="1" applyFont="1" applyFill="1" applyBorder="1" applyAlignment="1" applyProtection="1">
      <alignment horizontal="center"/>
      <protection locked="0"/>
    </xf>
    <xf numFmtId="1" fontId="0" fillId="9" borderId="8" xfId="0" applyNumberFormat="1" applyFont="1" applyFill="1" applyBorder="1" applyProtection="1"/>
    <xf numFmtId="0" fontId="0" fillId="10" borderId="8" xfId="0" applyFont="1" applyFill="1" applyBorder="1" applyProtection="1">
      <protection locked="0"/>
    </xf>
    <xf numFmtId="0" fontId="0" fillId="9" borderId="8" xfId="0" applyFont="1" applyFill="1" applyBorder="1" applyProtection="1"/>
    <xf numFmtId="0" fontId="23" fillId="9" borderId="8" xfId="0" applyFont="1" applyFill="1" applyBorder="1" applyAlignment="1" applyProtection="1">
      <alignment horizontal="center" vertical="center" wrapText="1"/>
    </xf>
    <xf numFmtId="0" fontId="23" fillId="10" borderId="8" xfId="0" applyFont="1" applyFill="1" applyBorder="1" applyAlignment="1" applyProtection="1">
      <alignment horizontal="center" vertical="center" wrapText="1"/>
      <protection locked="0"/>
    </xf>
    <xf numFmtId="0" fontId="24" fillId="8" borderId="8" xfId="0" applyFont="1" applyFill="1" applyBorder="1" applyAlignment="1" applyProtection="1">
      <alignment horizontal="center" vertical="center" wrapText="1"/>
    </xf>
    <xf numFmtId="0" fontId="24" fillId="8" borderId="10" xfId="0" applyFont="1" applyFill="1" applyBorder="1" applyAlignment="1" applyProtection="1">
      <alignment horizontal="center" vertical="center" wrapText="1"/>
    </xf>
    <xf numFmtId="0" fontId="24" fillId="11" borderId="10" xfId="0" applyFont="1" applyFill="1" applyBorder="1" applyAlignment="1" applyProtection="1">
      <alignment horizontal="center" vertical="center" wrapText="1"/>
    </xf>
    <xf numFmtId="0" fontId="24" fillId="11" borderId="9" xfId="0" applyFont="1" applyFill="1" applyBorder="1" applyAlignment="1" applyProtection="1">
      <alignment horizontal="center" vertical="center" wrapText="1"/>
    </xf>
    <xf numFmtId="0" fontId="26" fillId="11" borderId="12" xfId="0" applyFont="1" applyFill="1" applyBorder="1" applyAlignment="1" applyProtection="1">
      <alignment horizontal="center" vertical="center" wrapText="1"/>
    </xf>
    <xf numFmtId="0" fontId="26" fillId="11" borderId="9" xfId="0" applyFont="1" applyFill="1" applyBorder="1" applyAlignment="1" applyProtection="1">
      <alignment horizontal="center" vertical="center" wrapText="1"/>
    </xf>
    <xf numFmtId="0" fontId="26" fillId="11" borderId="13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27" fillId="0" borderId="0" xfId="0" applyFont="1" applyProtection="1"/>
    <xf numFmtId="0" fontId="0" fillId="12" borderId="0" xfId="0" applyFill="1" applyProtection="1"/>
    <xf numFmtId="0" fontId="24" fillId="11" borderId="15" xfId="0" applyFont="1" applyFill="1" applyBorder="1" applyAlignment="1" applyProtection="1">
      <alignment horizontal="center" vertical="center"/>
    </xf>
    <xf numFmtId="0" fontId="23" fillId="8" borderId="8" xfId="0" applyFont="1" applyFill="1" applyBorder="1" applyAlignment="1" applyProtection="1">
      <alignment horizontal="center" vertical="center" wrapText="1"/>
    </xf>
    <xf numFmtId="0" fontId="23" fillId="9" borderId="8" xfId="0" applyFont="1" applyFill="1" applyBorder="1" applyAlignment="1" applyProtection="1">
      <alignment horizontal="center" vertical="center" wrapText="1"/>
    </xf>
    <xf numFmtId="168" fontId="0" fillId="9" borderId="8" xfId="0" applyNumberFormat="1" applyFont="1" applyFill="1" applyBorder="1" applyProtection="1"/>
    <xf numFmtId="0" fontId="0" fillId="0" borderId="8" xfId="0" applyFont="1" applyBorder="1" applyAlignment="1" applyProtection="1">
      <alignment horizontal="center" vertical="center"/>
    </xf>
    <xf numFmtId="0" fontId="0" fillId="8" borderId="8" xfId="0" applyFont="1" applyFill="1" applyBorder="1" applyAlignment="1" applyProtection="1">
      <alignment horizontal="right" vertical="center"/>
    </xf>
    <xf numFmtId="0" fontId="0" fillId="10" borderId="8" xfId="0" applyFont="1" applyFill="1" applyBorder="1" applyAlignment="1" applyProtection="1">
      <alignment horizontal="center" vertical="center"/>
      <protection locked="0"/>
    </xf>
    <xf numFmtId="0" fontId="23" fillId="13" borderId="8" xfId="0" applyFont="1" applyFill="1" applyBorder="1" applyAlignment="1" applyProtection="1">
      <alignment horizontal="center" vertical="center" wrapText="1"/>
    </xf>
    <xf numFmtId="0" fontId="22" fillId="13" borderId="9" xfId="0" applyFont="1" applyFill="1" applyBorder="1" applyAlignment="1" applyProtection="1">
      <alignment horizontal="center" vertical="center" wrapText="1"/>
    </xf>
    <xf numFmtId="0" fontId="0" fillId="10" borderId="18" xfId="0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left" vertical="center" wrapText="1"/>
    </xf>
    <xf numFmtId="0" fontId="32" fillId="0" borderId="0" xfId="0" applyFont="1" applyProtection="1"/>
    <xf numFmtId="0" fontId="0" fillId="0" borderId="0" xfId="0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18" fillId="6" borderId="17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0" fillId="0" borderId="0" xfId="0" applyBorder="1" applyProtection="1"/>
    <xf numFmtId="0" fontId="33" fillId="0" borderId="0" xfId="0" applyFont="1" applyAlignment="1" applyProtection="1"/>
    <xf numFmtId="0" fontId="29" fillId="0" borderId="0" xfId="0" applyFont="1" applyAlignment="1" applyProtection="1"/>
    <xf numFmtId="0" fontId="37" fillId="0" borderId="0" xfId="0" applyFont="1" applyAlignment="1" applyProtection="1"/>
    <xf numFmtId="0" fontId="0" fillId="0" borderId="0" xfId="0" applyFont="1" applyFill="1" applyAlignment="1" applyProtection="1"/>
    <xf numFmtId="0" fontId="38" fillId="0" borderId="0" xfId="0" applyFont="1" applyProtection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ont="1" applyFill="1" applyBorder="1" applyAlignment="1" applyProtection="1">
      <alignment horizontal="center" vertical="center" wrapText="1"/>
    </xf>
    <xf numFmtId="0" fontId="37" fillId="0" borderId="0" xfId="0" applyFont="1"/>
    <xf numFmtId="0" fontId="25" fillId="8" borderId="11" xfId="0" applyFont="1" applyFill="1" applyBorder="1" applyAlignment="1" applyProtection="1">
      <alignment vertical="center" wrapText="1"/>
    </xf>
    <xf numFmtId="0" fontId="0" fillId="0" borderId="0" xfId="0"/>
    <xf numFmtId="0" fontId="37" fillId="0" borderId="0" xfId="0" applyFont="1"/>
    <xf numFmtId="0" fontId="0" fillId="9" borderId="13" xfId="0" applyFont="1" applyFill="1" applyBorder="1" applyProtection="1"/>
    <xf numFmtId="0" fontId="0" fillId="9" borderId="13" xfId="0" applyFill="1" applyBorder="1" applyProtection="1"/>
    <xf numFmtId="0" fontId="0" fillId="9" borderId="13" xfId="0" applyFill="1" applyBorder="1" applyAlignment="1" applyProtection="1"/>
    <xf numFmtId="0" fontId="23" fillId="9" borderId="8" xfId="0" applyFont="1" applyFill="1" applyBorder="1" applyAlignment="1" applyProtection="1">
      <alignment horizontal="center" vertical="center" wrapText="1"/>
    </xf>
    <xf numFmtId="1" fontId="0" fillId="8" borderId="8" xfId="0" applyNumberFormat="1" applyFont="1" applyFill="1" applyBorder="1" applyAlignment="1" applyProtection="1">
      <alignment horizontal="right" vertical="center"/>
    </xf>
    <xf numFmtId="0" fontId="29" fillId="0" borderId="0" xfId="0" applyFont="1" applyAlignment="1" applyProtection="1">
      <alignment horizontal="center"/>
    </xf>
    <xf numFmtId="0" fontId="24" fillId="11" borderId="9" xfId="0" applyFont="1" applyFill="1" applyBorder="1" applyAlignment="1" applyProtection="1">
      <alignment horizontal="center" vertical="center"/>
    </xf>
    <xf numFmtId="0" fontId="24" fillId="11" borderId="11" xfId="0" applyFont="1" applyFill="1" applyBorder="1" applyAlignment="1" applyProtection="1">
      <alignment horizontal="center" vertical="center"/>
    </xf>
    <xf numFmtId="0" fontId="0" fillId="0" borderId="0" xfId="0"/>
    <xf numFmtId="0" fontId="4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23" fillId="14" borderId="8" xfId="0" applyFont="1" applyFill="1" applyBorder="1" applyAlignment="1" applyProtection="1">
      <alignment horizontal="center" vertical="center" wrapText="1"/>
    </xf>
    <xf numFmtId="0" fontId="23" fillId="15" borderId="8" xfId="0" applyFont="1" applyFill="1" applyBorder="1" applyAlignment="1" applyProtection="1">
      <alignment horizontal="center" vertical="center" wrapText="1"/>
    </xf>
    <xf numFmtId="0" fontId="23" fillId="14" borderId="17" xfId="0" applyFont="1" applyFill="1" applyBorder="1" applyAlignment="1" applyProtection="1">
      <alignment horizontal="center" vertical="center" wrapText="1"/>
    </xf>
    <xf numFmtId="0" fontId="24" fillId="14" borderId="14" xfId="0" applyFont="1" applyFill="1" applyBorder="1" applyAlignment="1" applyProtection="1">
      <alignment horizontal="center" vertical="center"/>
    </xf>
    <xf numFmtId="0" fontId="26" fillId="14" borderId="13" xfId="0" applyFont="1" applyFill="1" applyBorder="1" applyAlignment="1" applyProtection="1">
      <alignment horizontal="center" vertical="center" wrapText="1"/>
    </xf>
    <xf numFmtId="0" fontId="26" fillId="14" borderId="12" xfId="0" applyFont="1" applyFill="1" applyBorder="1" applyAlignment="1" applyProtection="1">
      <alignment horizontal="center" vertical="center" wrapText="1"/>
    </xf>
    <xf numFmtId="2" fontId="0" fillId="9" borderId="13" xfId="0" applyNumberFormat="1" applyFont="1" applyFill="1" applyBorder="1" applyAlignment="1" applyProtection="1">
      <alignment horizontal="left"/>
    </xf>
    <xf numFmtId="2" fontId="25" fillId="8" borderId="12" xfId="0" applyNumberFormat="1" applyFont="1" applyFill="1" applyBorder="1" applyAlignment="1" applyProtection="1">
      <alignment vertical="center" wrapText="1"/>
    </xf>
    <xf numFmtId="0" fontId="29" fillId="0" borderId="0" xfId="0" applyFont="1" applyAlignment="1" applyProtection="1">
      <alignment horizontal="center"/>
    </xf>
    <xf numFmtId="0" fontId="24" fillId="16" borderId="8" xfId="0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5" fillId="0" borderId="0" xfId="0" applyFont="1" applyAlignment="1">
      <alignment vertical="center"/>
    </xf>
    <xf numFmtId="0" fontId="15" fillId="9" borderId="13" xfId="0" applyFont="1" applyFill="1" applyBorder="1" applyProtection="1"/>
    <xf numFmtId="0" fontId="46" fillId="9" borderId="13" xfId="0" applyFont="1" applyFill="1" applyBorder="1" applyProtection="1"/>
    <xf numFmtId="0" fontId="47" fillId="0" borderId="0" xfId="0" applyFont="1" applyAlignment="1">
      <alignment horizontal="right" vertical="center"/>
    </xf>
    <xf numFmtId="0" fontId="0" fillId="0" borderId="0" xfId="0"/>
    <xf numFmtId="0" fontId="30" fillId="0" borderId="0" xfId="0" applyFont="1" applyAlignment="1" applyProtection="1">
      <alignment horizontal="center" wrapText="1"/>
    </xf>
    <xf numFmtId="0" fontId="28" fillId="0" borderId="0" xfId="0" applyFont="1" applyAlignment="1" applyProtection="1">
      <alignment horizontal="center" wrapText="1"/>
    </xf>
    <xf numFmtId="0" fontId="3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18" fillId="6" borderId="5" xfId="0" applyFont="1" applyFill="1" applyBorder="1" applyAlignment="1">
      <alignment horizontal="left" vertical="center" wrapText="1"/>
    </xf>
    <xf numFmtId="0" fontId="18" fillId="6" borderId="6" xfId="0" applyFont="1" applyFill="1" applyBorder="1" applyAlignment="1">
      <alignment horizontal="left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0" fillId="10" borderId="13" xfId="0" applyFont="1" applyFill="1" applyBorder="1" applyAlignment="1" applyProtection="1">
      <alignment horizontal="left" vertical="center"/>
    </xf>
    <xf numFmtId="0" fontId="0" fillId="9" borderId="13" xfId="0" applyFont="1" applyFill="1" applyBorder="1" applyAlignment="1" applyProtection="1">
      <alignment horizontal="left"/>
    </xf>
    <xf numFmtId="0" fontId="0" fillId="8" borderId="13" xfId="0" applyFont="1" applyFill="1" applyBorder="1" applyAlignment="1" applyProtection="1">
      <alignment horizontal="left" vertical="center" wrapText="1"/>
    </xf>
    <xf numFmtId="49" fontId="19" fillId="7" borderId="5" xfId="0" applyNumberFormat="1" applyFont="1" applyFill="1" applyBorder="1" applyAlignment="1">
      <alignment horizontal="center" vertical="center" wrapText="1"/>
    </xf>
    <xf numFmtId="49" fontId="19" fillId="7" borderId="7" xfId="0" applyNumberFormat="1" applyFont="1" applyFill="1" applyBorder="1" applyAlignment="1">
      <alignment horizontal="center" vertical="center" wrapText="1"/>
    </xf>
    <xf numFmtId="49" fontId="19" fillId="7" borderId="6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33" fillId="0" borderId="0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"/>
    </xf>
    <xf numFmtId="0" fontId="24" fillId="11" borderId="9" xfId="0" applyFont="1" applyFill="1" applyBorder="1" applyAlignment="1" applyProtection="1">
      <alignment horizontal="center" vertical="center"/>
    </xf>
    <xf numFmtId="0" fontId="24" fillId="11" borderId="17" xfId="0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horizontal="center"/>
    </xf>
    <xf numFmtId="0" fontId="36" fillId="0" borderId="0" xfId="0" applyFont="1" applyAlignment="1" applyProtection="1">
      <alignment horizontal="center"/>
    </xf>
    <xf numFmtId="0" fontId="24" fillId="8" borderId="10" xfId="0" applyFont="1" applyFill="1" applyBorder="1" applyAlignment="1" applyProtection="1">
      <alignment horizontal="center" vertical="center" wrapText="1"/>
    </xf>
    <xf numFmtId="0" fontId="24" fillId="11" borderId="14" xfId="0" applyFont="1" applyFill="1" applyBorder="1" applyAlignment="1" applyProtection="1">
      <alignment horizontal="center" vertical="center"/>
    </xf>
    <xf numFmtId="0" fontId="26" fillId="11" borderId="9" xfId="0" applyFont="1" applyFill="1" applyBorder="1" applyAlignment="1" applyProtection="1">
      <alignment horizontal="center" vertical="center" wrapText="1"/>
    </xf>
    <xf numFmtId="0" fontId="26" fillId="11" borderId="12" xfId="0" applyFont="1" applyFill="1" applyBorder="1" applyAlignment="1" applyProtection="1">
      <alignment horizontal="center" vertical="center" wrapText="1"/>
    </xf>
    <xf numFmtId="0" fontId="24" fillId="11" borderId="8" xfId="0" applyFont="1" applyFill="1" applyBorder="1" applyAlignment="1" applyProtection="1">
      <alignment horizontal="center" vertical="center"/>
    </xf>
    <xf numFmtId="0" fontId="25" fillId="8" borderId="11" xfId="0" applyFont="1" applyFill="1" applyBorder="1" applyAlignment="1" applyProtection="1">
      <alignment horizontal="center" vertical="center" wrapText="1"/>
    </xf>
    <xf numFmtId="0" fontId="24" fillId="11" borderId="10" xfId="0" applyFont="1" applyFill="1" applyBorder="1" applyAlignment="1" applyProtection="1">
      <alignment horizontal="center" vertical="center" wrapText="1"/>
    </xf>
    <xf numFmtId="0" fontId="0" fillId="8" borderId="23" xfId="0" applyFont="1" applyFill="1" applyBorder="1" applyAlignment="1" applyProtection="1">
      <alignment horizontal="left" vertical="center" wrapText="1"/>
    </xf>
    <xf numFmtId="0" fontId="0" fillId="8" borderId="21" xfId="0" applyFont="1" applyFill="1" applyBorder="1" applyAlignment="1" applyProtection="1">
      <alignment horizontal="left" vertical="center" wrapText="1"/>
    </xf>
    <xf numFmtId="0" fontId="0" fillId="8" borderId="22" xfId="0" applyFont="1" applyFill="1" applyBorder="1" applyAlignment="1" applyProtection="1">
      <alignment horizontal="left" vertical="center" wrapText="1"/>
    </xf>
    <xf numFmtId="0" fontId="30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23" fillId="9" borderId="8" xfId="0" applyFont="1" applyFill="1" applyBorder="1" applyAlignment="1" applyProtection="1">
      <alignment horizontal="center" vertical="center" wrapText="1"/>
    </xf>
    <xf numFmtId="0" fontId="23" fillId="14" borderId="8" xfId="0" applyFont="1" applyFill="1" applyBorder="1" applyAlignment="1" applyProtection="1">
      <alignment horizontal="center" vertical="center" wrapText="1"/>
    </xf>
    <xf numFmtId="0" fontId="23" fillId="9" borderId="13" xfId="0" applyFont="1" applyFill="1" applyBorder="1" applyAlignment="1" applyProtection="1">
      <alignment horizontal="center" vertical="center" wrapText="1"/>
    </xf>
    <xf numFmtId="0" fontId="23" fillId="8" borderId="8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/>
    </xf>
    <xf numFmtId="0" fontId="23" fillId="8" borderId="9" xfId="0" applyFont="1" applyFill="1" applyBorder="1" applyAlignment="1" applyProtection="1">
      <alignment horizontal="center" vertical="center" wrapText="1"/>
    </xf>
    <xf numFmtId="0" fontId="23" fillId="10" borderId="9" xfId="0" applyFont="1" applyFill="1" applyBorder="1" applyAlignment="1" applyProtection="1">
      <alignment horizontal="center" vertical="center" wrapText="1"/>
    </xf>
    <xf numFmtId="0" fontId="23" fillId="10" borderId="17" xfId="0" applyFont="1" applyFill="1" applyBorder="1" applyAlignment="1" applyProtection="1">
      <alignment horizontal="center" vertical="center" wrapText="1"/>
    </xf>
    <xf numFmtId="0" fontId="24" fillId="11" borderId="15" xfId="0" applyFont="1" applyFill="1" applyBorder="1" applyAlignment="1" applyProtection="1">
      <alignment horizontal="center" vertical="center"/>
    </xf>
    <xf numFmtId="0" fontId="25" fillId="11" borderId="11" xfId="0" applyFont="1" applyFill="1" applyBorder="1" applyAlignment="1" applyProtection="1">
      <alignment horizontal="center" vertical="center" wrapText="1"/>
    </xf>
    <xf numFmtId="0" fontId="0" fillId="10" borderId="13" xfId="0" applyFont="1" applyFill="1" applyBorder="1" applyAlignment="1" applyProtection="1">
      <alignment horizontal="left"/>
    </xf>
    <xf numFmtId="0" fontId="24" fillId="11" borderId="16" xfId="0" applyFont="1" applyFill="1" applyBorder="1" applyAlignment="1" applyProtection="1">
      <alignment horizontal="center" vertical="center"/>
    </xf>
    <xf numFmtId="0" fontId="24" fillId="11" borderId="9" xfId="0" applyFont="1" applyFill="1" applyBorder="1" applyAlignment="1" applyProtection="1">
      <alignment horizontal="center" vertical="center" wrapText="1"/>
    </xf>
    <xf numFmtId="0" fontId="46" fillId="9" borderId="14" xfId="0" applyFont="1" applyFill="1" applyBorder="1" applyAlignment="1" applyProtection="1">
      <alignment horizontal="center"/>
    </xf>
    <xf numFmtId="0" fontId="46" fillId="9" borderId="0" xfId="0" applyFont="1" applyFill="1" applyBorder="1" applyAlignment="1" applyProtection="1">
      <alignment horizontal="center"/>
    </xf>
    <xf numFmtId="0" fontId="24" fillId="8" borderId="19" xfId="0" applyFont="1" applyFill="1" applyBorder="1" applyAlignment="1" applyProtection="1">
      <alignment horizontal="center" vertical="center" wrapText="1"/>
    </xf>
    <xf numFmtId="0" fontId="37" fillId="0" borderId="0" xfId="0" applyFont="1"/>
    <xf numFmtId="0" fontId="0" fillId="0" borderId="0" xfId="0"/>
    <xf numFmtId="0" fontId="30" fillId="0" borderId="0" xfId="0" applyFont="1" applyAlignment="1">
      <alignment horizontal="center" wrapText="1"/>
    </xf>
    <xf numFmtId="0" fontId="41" fillId="0" borderId="0" xfId="0" applyFont="1" applyAlignment="1">
      <alignment horizontal="center"/>
    </xf>
    <xf numFmtId="2" fontId="0" fillId="9" borderId="13" xfId="0" applyNumberFormat="1" applyFont="1" applyFill="1" applyBorder="1" applyAlignment="1" applyProtection="1">
      <alignment horizontal="left"/>
    </xf>
    <xf numFmtId="10" fontId="0" fillId="8" borderId="13" xfId="0" applyNumberFormat="1" applyFont="1" applyFill="1" applyBorder="1" applyAlignment="1" applyProtection="1">
      <alignment horizontal="left" vertical="center" wrapText="1"/>
    </xf>
    <xf numFmtId="0" fontId="46" fillId="9" borderId="20" xfId="0" applyFont="1" applyFill="1" applyBorder="1" applyAlignment="1" applyProtection="1">
      <alignment horizontal="center"/>
    </xf>
    <xf numFmtId="0" fontId="46" fillId="9" borderId="21" xfId="0" applyFont="1" applyFill="1" applyBorder="1" applyAlignment="1" applyProtection="1">
      <alignment horizontal="center"/>
    </xf>
    <xf numFmtId="0" fontId="46" fillId="9" borderId="22" xfId="0" applyFont="1" applyFill="1" applyBorder="1" applyAlignment="1" applyProtection="1">
      <alignment horizontal="center"/>
    </xf>
    <xf numFmtId="0" fontId="7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7" fillId="3" borderId="2" xfId="0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10">
    <cellStyle name="Euro" xfId="1"/>
    <cellStyle name="Excel Built-in Normal" xfId="2"/>
    <cellStyle name="Heading" xfId="3"/>
    <cellStyle name="Heading1" xfId="4"/>
    <cellStyle name="Monétaire 2" xfId="5"/>
    <cellStyle name="Normal" xfId="0" builtinId="0" customBuiltin="1"/>
    <cellStyle name="Normal 2" xfId="6"/>
    <cellStyle name="Pourcentage 2" xfId="7"/>
    <cellStyle name="Result" xfId="8"/>
    <cellStyle name="Result2" xfId="9"/>
  </cellStyles>
  <dxfs count="0"/>
  <tableStyles count="0" defaultTableStyle="TableStyleMedium2" defaultPivotStyle="PivotStyleLight16"/>
  <colors>
    <mruColors>
      <color rgb="FFFF996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1465638</xdr:colOff>
      <xdr:row>1</xdr:row>
      <xdr:rowOff>34269</xdr:rowOff>
    </xdr:from>
    <xdr:ext cx="1607871" cy="1117162"/>
    <xdr:pic>
      <xdr:nvPicPr>
        <xdr:cNvPr id="3" name="Imag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1705013" y="224769"/>
          <a:ext cx="1607871" cy="1117162"/>
        </a:xfrm>
        <a:prstGeom prst="rect">
          <a:avLst/>
        </a:prstGeom>
        <a:ln w="0">
          <a:noFill/>
        </a:ln>
      </xdr:spPr>
    </xdr:pic>
    <xdr:clientData/>
  </xdr:oneCellAnchor>
  <xdr:twoCellAnchor editAs="oneCell">
    <xdr:from>
      <xdr:col>1</xdr:col>
      <xdr:colOff>95250</xdr:colOff>
      <xdr:row>0</xdr:row>
      <xdr:rowOff>104775</xdr:rowOff>
    </xdr:from>
    <xdr:to>
      <xdr:col>2</xdr:col>
      <xdr:colOff>404431</xdr:colOff>
      <xdr:row>1</xdr:row>
      <xdr:rowOff>1256534</xdr:rowOff>
    </xdr:to>
    <xdr:pic>
      <xdr:nvPicPr>
        <xdr:cNvPr id="5" name="Image 4"/>
        <xdr:cNvPicPr/>
      </xdr:nvPicPr>
      <xdr:blipFill>
        <a:blip xmlns:r="http://schemas.openxmlformats.org/officeDocument/2006/relationships" r:embed="rId2"/>
        <a:stretch/>
      </xdr:blipFill>
      <xdr:spPr>
        <a:xfrm>
          <a:off x="1028700" y="104775"/>
          <a:ext cx="1347406" cy="1342259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1227555</xdr:colOff>
      <xdr:row>0</xdr:row>
      <xdr:rowOff>19050</xdr:rowOff>
    </xdr:from>
    <xdr:ext cx="1363245" cy="1200150"/>
    <xdr:pic>
      <xdr:nvPicPr>
        <xdr:cNvPr id="3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227555" y="19050"/>
          <a:ext cx="1363245" cy="1200150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8</xdr:col>
      <xdr:colOff>548940</xdr:colOff>
      <xdr:row>0</xdr:row>
      <xdr:rowOff>76200</xdr:rowOff>
    </xdr:from>
    <xdr:ext cx="1561230" cy="933705"/>
    <xdr:pic>
      <xdr:nvPicPr>
        <xdr:cNvPr id="4" name="Image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8854740" y="76200"/>
          <a:ext cx="1561230" cy="933705"/>
        </a:xfrm>
        <a:prstGeom prst="rect">
          <a:avLst/>
        </a:prstGeom>
        <a:ln w="0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2152650</xdr:colOff>
      <xdr:row>0</xdr:row>
      <xdr:rowOff>66675</xdr:rowOff>
    </xdr:from>
    <xdr:to>
      <xdr:col>1</xdr:col>
      <xdr:colOff>751710</xdr:colOff>
      <xdr:row>0</xdr:row>
      <xdr:rowOff>1238250</xdr:rowOff>
    </xdr:to>
    <xdr:pic>
      <xdr:nvPicPr>
        <xdr:cNvPr id="3" name="Image 4"/>
        <xdr:cNvPicPr/>
      </xdr:nvPicPr>
      <xdr:blipFill>
        <a:blip xmlns:r="http://schemas.openxmlformats.org/officeDocument/2006/relationships" r:embed="rId1"/>
        <a:stretch/>
      </xdr:blipFill>
      <xdr:spPr>
        <a:xfrm>
          <a:off x="2152650" y="66675"/>
          <a:ext cx="1294635" cy="117157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1683045</xdr:colOff>
      <xdr:row>0</xdr:row>
      <xdr:rowOff>219075</xdr:rowOff>
    </xdr:from>
    <xdr:to>
      <xdr:col>8</xdr:col>
      <xdr:colOff>623625</xdr:colOff>
      <xdr:row>0</xdr:row>
      <xdr:rowOff>1089060</xdr:rowOff>
    </xdr:to>
    <xdr:pic>
      <xdr:nvPicPr>
        <xdr:cNvPr id="4" name="Image 5"/>
        <xdr:cNvPicPr/>
      </xdr:nvPicPr>
      <xdr:blipFill>
        <a:blip xmlns:r="http://schemas.openxmlformats.org/officeDocument/2006/relationships" r:embed="rId2"/>
        <a:stretch/>
      </xdr:blipFill>
      <xdr:spPr>
        <a:xfrm>
          <a:off x="9398295" y="219075"/>
          <a:ext cx="1436130" cy="86998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1294635</xdr:colOff>
      <xdr:row>2</xdr:row>
      <xdr:rowOff>0</xdr:rowOff>
    </xdr:to>
    <xdr:pic>
      <xdr:nvPicPr>
        <xdr:cNvPr id="4" name="Image 4"/>
        <xdr:cNvPicPr/>
      </xdr:nvPicPr>
      <xdr:blipFill>
        <a:blip xmlns:r="http://schemas.openxmlformats.org/officeDocument/2006/relationships" r:embed="rId1"/>
        <a:stretch/>
      </xdr:blipFill>
      <xdr:spPr>
        <a:xfrm>
          <a:off x="2028825" y="0"/>
          <a:ext cx="1294635" cy="13430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266700</xdr:colOff>
      <xdr:row>0</xdr:row>
      <xdr:rowOff>47625</xdr:rowOff>
    </xdr:from>
    <xdr:to>
      <xdr:col>10</xdr:col>
      <xdr:colOff>161926</xdr:colOff>
      <xdr:row>1</xdr:row>
      <xdr:rowOff>123825</xdr:rowOff>
    </xdr:to>
    <xdr:pic>
      <xdr:nvPicPr>
        <xdr:cNvPr id="5" name="Image 5"/>
        <xdr:cNvPicPr/>
      </xdr:nvPicPr>
      <xdr:blipFill>
        <a:blip xmlns:r="http://schemas.openxmlformats.org/officeDocument/2006/relationships" r:embed="rId2"/>
        <a:stretch/>
      </xdr:blipFill>
      <xdr:spPr>
        <a:xfrm>
          <a:off x="9163050" y="47625"/>
          <a:ext cx="1419226" cy="104775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2114550</xdr:colOff>
      <xdr:row>0</xdr:row>
      <xdr:rowOff>0</xdr:rowOff>
    </xdr:from>
    <xdr:ext cx="1266825" cy="1142343"/>
    <xdr:pic>
      <xdr:nvPicPr>
        <xdr:cNvPr id="3" name="Imag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2114550" y="0"/>
          <a:ext cx="1266825" cy="1142343"/>
        </a:xfrm>
        <a:prstGeom prst="rect">
          <a:avLst/>
        </a:prstGeom>
        <a:ln w="0">
          <a:noFill/>
        </a:ln>
      </xdr:spPr>
    </xdr:pic>
    <xdr:clientData/>
  </xdr:oneCellAnchor>
  <xdr:twoCellAnchor editAs="oneCell">
    <xdr:from>
      <xdr:col>7</xdr:col>
      <xdr:colOff>333375</xdr:colOff>
      <xdr:row>0</xdr:row>
      <xdr:rowOff>66675</xdr:rowOff>
    </xdr:from>
    <xdr:to>
      <xdr:col>9</xdr:col>
      <xdr:colOff>123825</xdr:colOff>
      <xdr:row>1</xdr:row>
      <xdr:rowOff>76200</xdr:rowOff>
    </xdr:to>
    <xdr:pic>
      <xdr:nvPicPr>
        <xdr:cNvPr id="9" name="Image 5"/>
        <xdr:cNvPicPr/>
      </xdr:nvPicPr>
      <xdr:blipFill>
        <a:blip xmlns:r="http://schemas.openxmlformats.org/officeDocument/2006/relationships" r:embed="rId2"/>
        <a:stretch/>
      </xdr:blipFill>
      <xdr:spPr>
        <a:xfrm>
          <a:off x="10448925" y="66675"/>
          <a:ext cx="1314450" cy="100012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6"/>
  <sheetViews>
    <sheetView view="pageLayout" zoomScale="22" zoomScaleNormal="87" zoomScalePageLayoutView="22" workbookViewId="0">
      <selection activeCell="L24" sqref="L24"/>
    </sheetView>
  </sheetViews>
  <sheetFormatPr baseColWidth="10" defaultRowHeight="15"/>
  <cols>
    <col min="1" max="1" width="13" customWidth="1"/>
    <col min="2" max="2" width="14.5703125" customWidth="1"/>
    <col min="3" max="3" width="22.5703125" customWidth="1"/>
    <col min="4" max="7" width="11.42578125" customWidth="1"/>
    <col min="10" max="10" width="24.42578125" customWidth="1"/>
    <col min="11" max="11" width="22.5703125" customWidth="1"/>
  </cols>
  <sheetData>
    <row r="2" spans="1:14" ht="104.25" customHeight="1">
      <c r="C2" s="107"/>
      <c r="E2" s="108" t="s">
        <v>180</v>
      </c>
      <c r="F2" s="109"/>
      <c r="G2" s="109"/>
      <c r="H2" s="109"/>
      <c r="I2" s="109"/>
      <c r="J2" s="109"/>
      <c r="K2" s="109"/>
      <c r="L2" s="109"/>
      <c r="M2" s="109"/>
      <c r="N2" s="109"/>
    </row>
    <row r="3" spans="1:14" ht="21">
      <c r="C3" s="106"/>
      <c r="H3" s="110" t="s">
        <v>181</v>
      </c>
      <c r="I3" s="111"/>
      <c r="J3" s="111"/>
    </row>
    <row r="4" spans="1:14" ht="18">
      <c r="C4" s="107"/>
      <c r="G4" s="112" t="s">
        <v>182</v>
      </c>
      <c r="H4" s="113"/>
      <c r="I4" s="113"/>
      <c r="J4" s="113"/>
      <c r="K4" s="113"/>
    </row>
    <row r="5" spans="1:14" ht="27" customHeight="1">
      <c r="G5" s="114" t="s">
        <v>206</v>
      </c>
      <c r="H5" s="114"/>
      <c r="I5" s="114"/>
      <c r="J5" s="114"/>
      <c r="K5" s="114"/>
      <c r="L5" s="114"/>
    </row>
    <row r="11" spans="1:14" ht="15.75" thickBot="1">
      <c r="J11" s="25" t="s">
        <v>0</v>
      </c>
      <c r="K11" s="78"/>
      <c r="L11" s="78"/>
      <c r="M11" s="78"/>
      <c r="N11" s="78"/>
    </row>
    <row r="12" spans="1:14" ht="18" thickBot="1">
      <c r="A12" s="115" t="s">
        <v>65</v>
      </c>
      <c r="B12" s="116"/>
      <c r="C12" s="117"/>
      <c r="D12" s="118"/>
      <c r="E12" s="118"/>
      <c r="F12" s="118"/>
      <c r="G12" s="119"/>
      <c r="H12" s="24"/>
      <c r="I12" s="24"/>
      <c r="J12" s="120" t="s">
        <v>129</v>
      </c>
      <c r="K12" s="120"/>
    </row>
    <row r="13" spans="1:14" ht="18" thickBot="1">
      <c r="A13" s="115" t="s">
        <v>1</v>
      </c>
      <c r="B13" s="116"/>
      <c r="C13" s="123"/>
      <c r="D13" s="124"/>
      <c r="E13" s="124"/>
      <c r="F13" s="124"/>
      <c r="G13" s="125"/>
      <c r="H13" s="24"/>
      <c r="I13" s="24"/>
      <c r="J13" s="121" t="s">
        <v>128</v>
      </c>
      <c r="K13" s="121"/>
    </row>
    <row r="14" spans="1:14" ht="18" customHeight="1" thickBot="1">
      <c r="A14" s="115" t="s">
        <v>66</v>
      </c>
      <c r="B14" s="116"/>
      <c r="C14" s="123"/>
      <c r="D14" s="124"/>
      <c r="E14" s="124"/>
      <c r="F14" s="124"/>
      <c r="G14" s="125"/>
      <c r="H14" s="24"/>
      <c r="I14" s="24"/>
      <c r="J14" s="122" t="s">
        <v>183</v>
      </c>
      <c r="K14" s="122"/>
    </row>
    <row r="15" spans="1:14" ht="14.45" customHeight="1">
      <c r="A15" s="24"/>
      <c r="B15" s="24"/>
      <c r="C15" s="24"/>
      <c r="D15" s="24"/>
      <c r="E15" s="24"/>
      <c r="F15" s="24"/>
      <c r="G15" s="24"/>
      <c r="H15" s="24"/>
      <c r="I15" s="24"/>
    </row>
    <row r="16" spans="1:14">
      <c r="A16" s="24"/>
      <c r="B16" s="24"/>
      <c r="C16" s="24"/>
      <c r="D16" s="24"/>
      <c r="E16" s="24"/>
      <c r="F16" s="24"/>
      <c r="G16" s="24"/>
      <c r="H16" s="24"/>
      <c r="I16" s="24"/>
      <c r="J16" s="24"/>
    </row>
    <row r="17" spans="1:10">
      <c r="A17" s="24"/>
      <c r="B17" s="24"/>
      <c r="C17" s="24"/>
      <c r="D17" s="24"/>
      <c r="E17" s="24"/>
      <c r="F17" s="24"/>
      <c r="G17" s="24"/>
      <c r="H17" s="24"/>
      <c r="I17" s="24"/>
      <c r="J17" s="24"/>
    </row>
    <row r="18" spans="1:10">
      <c r="A18" s="24"/>
      <c r="B18" s="24"/>
      <c r="C18" s="24"/>
      <c r="D18" s="24"/>
      <c r="E18" s="24"/>
      <c r="F18" s="24"/>
      <c r="G18" s="24"/>
      <c r="H18" s="24"/>
      <c r="I18" s="24"/>
      <c r="J18" s="24"/>
    </row>
    <row r="19" spans="1:10">
      <c r="A19" s="24"/>
      <c r="B19" s="24"/>
      <c r="C19" s="24"/>
      <c r="D19" s="24"/>
      <c r="E19" s="24"/>
      <c r="F19" s="24"/>
      <c r="G19" s="24"/>
      <c r="H19" s="24"/>
      <c r="I19" s="24"/>
      <c r="J19" s="24"/>
    </row>
    <row r="20" spans="1:10">
      <c r="A20" s="24"/>
      <c r="B20" s="24"/>
      <c r="C20" s="24"/>
      <c r="D20" s="24"/>
      <c r="E20" s="24"/>
      <c r="F20" s="24"/>
      <c r="G20" s="24"/>
      <c r="H20" s="24"/>
      <c r="I20" s="24"/>
      <c r="J20" s="24"/>
    </row>
    <row r="21" spans="1:10">
      <c r="A21" s="24"/>
      <c r="B21" s="24"/>
      <c r="C21" s="24"/>
      <c r="D21" s="24"/>
      <c r="E21" s="24"/>
      <c r="F21" s="24"/>
      <c r="G21" s="24"/>
      <c r="H21" s="24"/>
      <c r="I21" s="24"/>
      <c r="J21" s="24"/>
    </row>
    <row r="22" spans="1:10">
      <c r="A22" s="24"/>
      <c r="B22" s="24"/>
      <c r="C22" s="24"/>
      <c r="D22" s="24"/>
      <c r="E22" s="24"/>
      <c r="F22" s="24"/>
      <c r="G22" s="24"/>
      <c r="H22" s="24"/>
      <c r="I22" s="24"/>
      <c r="J22" s="24"/>
    </row>
    <row r="23" spans="1:10" ht="18">
      <c r="A23" s="24"/>
      <c r="B23" s="76" t="s">
        <v>67</v>
      </c>
      <c r="C23" s="76" t="s">
        <v>170</v>
      </c>
      <c r="D23" s="76"/>
      <c r="E23" s="76"/>
      <c r="F23" s="76"/>
      <c r="G23" s="24"/>
      <c r="H23" s="24"/>
      <c r="I23" s="24"/>
      <c r="J23" s="24"/>
    </row>
    <row r="24" spans="1:10" ht="18">
      <c r="B24" s="76" t="s">
        <v>68</v>
      </c>
      <c r="C24" s="76" t="s">
        <v>169</v>
      </c>
      <c r="D24" s="76"/>
      <c r="E24" s="76"/>
      <c r="F24" s="76"/>
    </row>
    <row r="25" spans="1:10" ht="18">
      <c r="B25" s="76" t="s">
        <v>69</v>
      </c>
      <c r="C25" s="76" t="s">
        <v>173</v>
      </c>
      <c r="D25" s="76"/>
      <c r="E25" s="76"/>
      <c r="F25" s="76"/>
    </row>
    <row r="26" spans="1:10" ht="18">
      <c r="B26" s="79" t="s">
        <v>184</v>
      </c>
      <c r="C26" s="79" t="s">
        <v>204</v>
      </c>
    </row>
  </sheetData>
  <mergeCells count="13">
    <mergeCell ref="J13:K13"/>
    <mergeCell ref="J14:K14"/>
    <mergeCell ref="A13:B13"/>
    <mergeCell ref="C13:G13"/>
    <mergeCell ref="A14:B14"/>
    <mergeCell ref="C14:G14"/>
    <mergeCell ref="E2:N2"/>
    <mergeCell ref="H3:J3"/>
    <mergeCell ref="G4:K4"/>
    <mergeCell ref="G5:L5"/>
    <mergeCell ref="A12:B12"/>
    <mergeCell ref="C12:G12"/>
    <mergeCell ref="J12:K12"/>
  </mergeCells>
  <pageMargins left="0.7" right="0.7" top="0.75" bottom="0.75" header="0.3" footer="0.3"/>
  <pageSetup paperSize="9" scale="65" orientation="landscape" horizontalDpi="4294967293" r:id="rId1"/>
  <headerFooter>
    <oddHeader>&amp;C&amp;8&amp;K000000version&amp;KFF0000 &amp;K00000010/03/2025</oddHeader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4"/>
  <sheetViews>
    <sheetView tabSelected="1" topLeftCell="E16" zoomScaleNormal="100" zoomScalePageLayoutView="95" workbookViewId="0">
      <selection activeCell="E48" sqref="E48"/>
    </sheetView>
  </sheetViews>
  <sheetFormatPr baseColWidth="10" defaultColWidth="11.5703125" defaultRowHeight="15"/>
  <cols>
    <col min="1" max="1" width="35.85546875" customWidth="1"/>
    <col min="2" max="2" width="28.5703125" customWidth="1"/>
    <col min="3" max="3" width="11.5703125" customWidth="1"/>
    <col min="4" max="4" width="10.42578125" customWidth="1"/>
    <col min="5" max="5" width="12.7109375" customWidth="1"/>
    <col min="6" max="6" width="10.42578125" customWidth="1"/>
    <col min="7" max="7" width="10.28515625" customWidth="1"/>
    <col min="8" max="8" width="13.28515625" customWidth="1"/>
    <col min="10" max="10" width="12.28515625" customWidth="1"/>
    <col min="11" max="14" width="9" customWidth="1"/>
    <col min="15" max="15" width="32.85546875" customWidth="1"/>
    <col min="16" max="25" width="9" customWidth="1"/>
    <col min="27" max="45" width="10.7109375" customWidth="1"/>
    <col min="46" max="47" width="10" customWidth="1"/>
  </cols>
  <sheetData>
    <row r="1" spans="1:47" ht="100.5" customHeight="1">
      <c r="A1" s="47"/>
      <c r="B1" s="109" t="s">
        <v>209</v>
      </c>
      <c r="C1" s="126"/>
      <c r="D1" s="126"/>
      <c r="E1" s="126"/>
      <c r="F1" s="126"/>
      <c r="G1" s="126"/>
      <c r="H1" s="126"/>
      <c r="I1" s="126"/>
      <c r="J1" s="126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</row>
    <row r="2" spans="1:47" ht="18.75">
      <c r="A2" s="45"/>
      <c r="B2" s="45"/>
      <c r="C2" s="45"/>
      <c r="D2" s="127" t="s">
        <v>164</v>
      </c>
      <c r="E2" s="128"/>
      <c r="F2" s="128"/>
      <c r="G2" s="128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</row>
    <row r="3" spans="1:47" ht="15.75" customHeight="1">
      <c r="A3" s="45"/>
      <c r="B3" s="129" t="s">
        <v>165</v>
      </c>
      <c r="C3" s="130"/>
      <c r="D3" s="130"/>
      <c r="E3" s="130"/>
      <c r="F3" s="130"/>
      <c r="G3" s="130"/>
      <c r="H3" s="130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</row>
    <row r="4" spans="1:47" ht="25.5" customHeight="1">
      <c r="A4" s="45"/>
      <c r="B4" s="131" t="s">
        <v>205</v>
      </c>
      <c r="C4" s="131"/>
      <c r="D4" s="131"/>
      <c r="E4" s="131"/>
      <c r="F4" s="131"/>
      <c r="G4" s="131"/>
      <c r="H4" s="131"/>
      <c r="I4" s="131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</row>
    <row r="5" spans="1:47">
      <c r="A5" s="66"/>
      <c r="B5" s="66"/>
      <c r="C5" s="66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</row>
    <row r="6" spans="1:47" ht="18">
      <c r="A6" s="134" t="s">
        <v>166</v>
      </c>
      <c r="B6" s="134"/>
      <c r="C6" s="135" t="s">
        <v>167</v>
      </c>
      <c r="D6" s="135"/>
      <c r="E6" s="135"/>
      <c r="F6" s="135"/>
      <c r="G6" s="135"/>
      <c r="H6" s="13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</row>
    <row r="7" spans="1:47" ht="25.35" customHeight="1">
      <c r="A7" s="130"/>
      <c r="B7" s="130"/>
      <c r="C7" s="45"/>
      <c r="D7" s="45"/>
      <c r="E7" s="45"/>
      <c r="F7" s="45"/>
      <c r="G7" s="62"/>
      <c r="H7" s="45"/>
      <c r="I7" s="45"/>
      <c r="J7" s="120" t="s">
        <v>129</v>
      </c>
      <c r="K7" s="120"/>
      <c r="L7" s="120"/>
      <c r="M7" s="120"/>
      <c r="N7" s="120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</row>
    <row r="8" spans="1:47" ht="35.25" customHeight="1" thickBot="1">
      <c r="A8" s="65" t="s">
        <v>163</v>
      </c>
      <c r="B8" s="104">
        <f>Accueil!C12</f>
        <v>0</v>
      </c>
      <c r="C8" s="45"/>
      <c r="D8" s="45"/>
      <c r="E8" s="63"/>
      <c r="G8" s="59"/>
      <c r="H8" s="59"/>
      <c r="I8" s="59"/>
      <c r="J8" s="80" t="s">
        <v>128</v>
      </c>
      <c r="K8" s="81"/>
      <c r="L8" s="82"/>
      <c r="M8" s="82"/>
      <c r="N8" s="82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</row>
    <row r="9" spans="1:47" ht="28.5" customHeight="1" thickBot="1">
      <c r="A9" s="61" t="s">
        <v>1</v>
      </c>
      <c r="B9" s="104">
        <f>Accueil!C13</f>
        <v>0</v>
      </c>
      <c r="D9" s="45"/>
      <c r="G9" s="60"/>
      <c r="H9" s="60"/>
      <c r="I9" s="60"/>
      <c r="J9" s="143" t="s">
        <v>183</v>
      </c>
      <c r="K9" s="144"/>
      <c r="L9" s="144"/>
      <c r="M9" s="144"/>
      <c r="N9" s="1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</row>
    <row r="10" spans="1:47" ht="18" customHeight="1" thickBot="1">
      <c r="A10" s="61" t="s">
        <v>66</v>
      </c>
      <c r="B10" s="104">
        <f>Accueil!C14</f>
        <v>0</v>
      </c>
      <c r="D10" s="45"/>
      <c r="G10" s="60"/>
      <c r="H10" s="60"/>
      <c r="I10" s="60"/>
      <c r="J10" s="60"/>
      <c r="K10" s="60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</row>
    <row r="11" spans="1:47" ht="21" customHeight="1"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</row>
    <row r="12" spans="1:47" ht="15.75" thickBot="1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</row>
    <row r="13" spans="1:47" ht="46.15" customHeight="1" thickBot="1">
      <c r="A13" s="132" t="s">
        <v>127</v>
      </c>
      <c r="B13" s="140" t="s">
        <v>126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1" t="s">
        <v>125</v>
      </c>
      <c r="AA13" s="142" t="s">
        <v>124</v>
      </c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36" t="s">
        <v>123</v>
      </c>
      <c r="AU13" s="136"/>
    </row>
    <row r="14" spans="1:47" ht="69.400000000000006" customHeight="1" thickBot="1">
      <c r="A14" s="133"/>
      <c r="B14" s="137" t="s">
        <v>122</v>
      </c>
      <c r="C14" s="137"/>
      <c r="D14" s="137"/>
      <c r="E14" s="137"/>
      <c r="F14" s="137"/>
      <c r="G14" s="137"/>
      <c r="H14" s="137"/>
      <c r="I14" s="137"/>
      <c r="J14" s="44" t="s">
        <v>114</v>
      </c>
      <c r="K14" s="42" t="s">
        <v>121</v>
      </c>
      <c r="L14" s="42" t="s">
        <v>120</v>
      </c>
      <c r="M14" s="42" t="s">
        <v>119</v>
      </c>
      <c r="N14" s="138" t="s">
        <v>118</v>
      </c>
      <c r="O14" s="138"/>
      <c r="P14" s="138"/>
      <c r="Q14" s="43" t="s">
        <v>107</v>
      </c>
      <c r="R14" s="43" t="s">
        <v>117</v>
      </c>
      <c r="S14" s="139" t="s">
        <v>116</v>
      </c>
      <c r="T14" s="139"/>
      <c r="U14" s="139"/>
      <c r="V14" s="139"/>
      <c r="W14" s="42" t="s">
        <v>115</v>
      </c>
      <c r="X14" s="42" t="s">
        <v>97</v>
      </c>
      <c r="Y14" s="42" t="s">
        <v>96</v>
      </c>
      <c r="Z14" s="141"/>
      <c r="AA14" s="41" t="s">
        <v>114</v>
      </c>
      <c r="AB14" s="41" t="s">
        <v>113</v>
      </c>
      <c r="AC14" s="40" t="s">
        <v>112</v>
      </c>
      <c r="AD14" s="40" t="s">
        <v>111</v>
      </c>
      <c r="AE14" s="40" t="s">
        <v>110</v>
      </c>
      <c r="AF14" s="40" t="s">
        <v>109</v>
      </c>
      <c r="AG14" s="40" t="s">
        <v>108</v>
      </c>
      <c r="AH14" s="40" t="s">
        <v>107</v>
      </c>
      <c r="AI14" s="41" t="s">
        <v>106</v>
      </c>
      <c r="AJ14" s="41" t="s">
        <v>105</v>
      </c>
      <c r="AK14" s="40" t="s">
        <v>104</v>
      </c>
      <c r="AL14" s="40" t="s">
        <v>103</v>
      </c>
      <c r="AM14" s="40" t="s">
        <v>102</v>
      </c>
      <c r="AN14" s="40" t="s">
        <v>101</v>
      </c>
      <c r="AO14" s="40" t="s">
        <v>100</v>
      </c>
      <c r="AP14" s="40" t="s">
        <v>99</v>
      </c>
      <c r="AQ14" s="40" t="s">
        <v>98</v>
      </c>
      <c r="AR14" s="40" t="s">
        <v>97</v>
      </c>
      <c r="AS14" s="40" t="s">
        <v>96</v>
      </c>
      <c r="AT14" s="39" t="s">
        <v>95</v>
      </c>
      <c r="AU14" s="38" t="s">
        <v>94</v>
      </c>
    </row>
    <row r="15" spans="1:47" ht="106.5" customHeight="1" thickBot="1">
      <c r="A15" s="37" t="s">
        <v>162</v>
      </c>
      <c r="B15" s="37" t="s">
        <v>93</v>
      </c>
      <c r="C15" s="37" t="s">
        <v>185</v>
      </c>
      <c r="D15" s="92" t="s">
        <v>92</v>
      </c>
      <c r="E15" s="93" t="s">
        <v>91</v>
      </c>
      <c r="F15" s="36" t="s">
        <v>90</v>
      </c>
      <c r="G15" s="93" t="s">
        <v>89</v>
      </c>
      <c r="H15" s="36" t="s">
        <v>88</v>
      </c>
      <c r="I15" s="36" t="s">
        <v>87</v>
      </c>
      <c r="J15" s="92" t="s">
        <v>79</v>
      </c>
      <c r="K15" s="92" t="s">
        <v>79</v>
      </c>
      <c r="L15" s="92" t="s">
        <v>79</v>
      </c>
      <c r="M15" s="92" t="s">
        <v>79</v>
      </c>
      <c r="N15" s="92" t="s">
        <v>86</v>
      </c>
      <c r="O15" s="92" t="s">
        <v>85</v>
      </c>
      <c r="P15" s="92" t="s">
        <v>84</v>
      </c>
      <c r="Q15" s="92" t="s">
        <v>79</v>
      </c>
      <c r="R15" s="92" t="s">
        <v>79</v>
      </c>
      <c r="S15" s="92" t="s">
        <v>83</v>
      </c>
      <c r="T15" s="92" t="s">
        <v>82</v>
      </c>
      <c r="U15" s="92" t="s">
        <v>81</v>
      </c>
      <c r="V15" s="92" t="s">
        <v>80</v>
      </c>
      <c r="W15" s="92" t="s">
        <v>79</v>
      </c>
      <c r="X15" s="92" t="s">
        <v>79</v>
      </c>
      <c r="Y15" s="92" t="s">
        <v>79</v>
      </c>
      <c r="Z15" s="36" t="s">
        <v>78</v>
      </c>
      <c r="AA15" s="36" t="s">
        <v>75</v>
      </c>
      <c r="AB15" s="36" t="s">
        <v>75</v>
      </c>
      <c r="AC15" s="36" t="s">
        <v>75</v>
      </c>
      <c r="AD15" s="36" t="s">
        <v>75</v>
      </c>
      <c r="AE15" s="36" t="s">
        <v>76</v>
      </c>
      <c r="AF15" s="36" t="s">
        <v>76</v>
      </c>
      <c r="AG15" s="36" t="s">
        <v>77</v>
      </c>
      <c r="AH15" s="36" t="s">
        <v>75</v>
      </c>
      <c r="AI15" s="36" t="s">
        <v>75</v>
      </c>
      <c r="AJ15" s="36" t="s">
        <v>76</v>
      </c>
      <c r="AK15" s="36" t="s">
        <v>76</v>
      </c>
      <c r="AL15" s="36" t="s">
        <v>76</v>
      </c>
      <c r="AM15" s="36" t="s">
        <v>76</v>
      </c>
      <c r="AN15" s="36" t="s">
        <v>76</v>
      </c>
      <c r="AO15" s="36" t="s">
        <v>76</v>
      </c>
      <c r="AP15" s="36" t="s">
        <v>75</v>
      </c>
      <c r="AQ15" s="36" t="s">
        <v>75</v>
      </c>
      <c r="AR15" s="36" t="s">
        <v>75</v>
      </c>
      <c r="AS15" s="36" t="s">
        <v>75</v>
      </c>
      <c r="AT15" s="55"/>
      <c r="AU15" s="56"/>
    </row>
    <row r="16" spans="1:47" ht="15.75" thickBot="1">
      <c r="A16" s="54"/>
      <c r="B16" s="34"/>
      <c r="C16" s="34"/>
      <c r="D16" s="35" t="str">
        <f t="shared" ref="D16:D36" si="0">IF(ISBLANK(B16),"",B16-C16)</f>
        <v/>
      </c>
      <c r="E16" s="34"/>
      <c r="F16" s="35" t="str">
        <f>IF(ISBLANK(B16),"",D16*E16)</f>
        <v/>
      </c>
      <c r="G16" s="34"/>
      <c r="H16" s="33" t="str">
        <f t="shared" ref="H16:H36" si="1">IF(ISBLANK(B16),"",F16/G16)</f>
        <v/>
      </c>
      <c r="I16" s="30" t="str">
        <f t="shared" ref="I16:I36" si="2">IF(ISBLANK(B16),"",ROUND(H16*E16/F16,3))</f>
        <v/>
      </c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1" t="str">
        <f t="shared" ref="Z16:Z36" si="3">IF(ISBLANK(B16),"",F16/1000)</f>
        <v/>
      </c>
      <c r="AA16" s="30" t="str">
        <f t="shared" ref="AA16:AA36" si="4">IF(J16&lt;&gt;"",D16*4.69,"")</f>
        <v/>
      </c>
      <c r="AB16" s="30" t="str">
        <f t="shared" ref="AB16:AB36" si="5">IF(K16&lt;&gt;"",IF(E16&lt;2,D16*0.7,D16*0.93),"")</f>
        <v/>
      </c>
      <c r="AC16" s="30" t="str">
        <f t="shared" ref="AC16:AC36" si="6">IF(L16&lt;&gt;"",D16*4.5,"")</f>
        <v/>
      </c>
      <c r="AD16" s="30" t="str">
        <f t="shared" ref="AD16:AD36" si="7">IF(M16&lt;&gt;"",D16*1.5,"")</f>
        <v/>
      </c>
      <c r="AE16" s="30" t="str">
        <f t="shared" ref="AE16:AE36" si="8">IF(O16&lt;&gt;"",IF(E16&lt;2,O16*$I16*$D16*1.48,O16*$I16*$D16*1.97),"")</f>
        <v/>
      </c>
      <c r="AF16" s="30" t="str">
        <f t="shared" ref="AF16:AF36" si="9">IF(P16&lt;&gt;"",IF($E16&lt;2,P16*$I16*$D16*1.61,P16*$I16*$D16*2.14),"")</f>
        <v/>
      </c>
      <c r="AG16" s="30" t="str">
        <f t="shared" ref="AG16:AG36" si="10">IF(N16&lt;&gt;"",IF($E16&lt;2,N16*$I16*$D16*2.01,N16*$I16*$D16*2.67),"")</f>
        <v/>
      </c>
      <c r="AH16" s="30" t="str">
        <f t="shared" ref="AH16:AH36" si="11">IF(Q16&lt;&gt;"",IF($E16&lt;2,$D16*2.29,$D16*3.05),"")</f>
        <v/>
      </c>
      <c r="AI16" s="30" t="str">
        <f t="shared" ref="AI16:AI36" si="12">IF(R16&lt;&gt;"",IF($E16&lt;2,$D16*1.85,$D16*2.46),"")</f>
        <v/>
      </c>
      <c r="AJ16" s="30" t="str">
        <f t="shared" ref="AJ16:AJ36" si="13">IF(S16&lt;&gt;"",IF($E16&lt;2,S16*$I16*$D16*2.8,S16*$I16*$D16*3.72),"")</f>
        <v/>
      </c>
      <c r="AK16" s="30" t="str">
        <f t="shared" ref="AK16:AK36" si="14">IF(T16&lt;&gt;"",IF($E16&lt;2,T16*$I16*$D16*0.89,T16*$I16*$D16*1.18),"")</f>
        <v/>
      </c>
      <c r="AL16" s="30" t="str">
        <f t="shared" ref="AL16:AL36" si="15">IF(S16&lt;&gt;"",IF($E16&lt;2,S16*$I16*$D16*2.03,S16*$I16*$D16*2.7),"")</f>
        <v/>
      </c>
      <c r="AM16" s="30" t="str">
        <f t="shared" ref="AM16:AM36" si="16">IF(T16&lt;&gt;"",IF($E16&lt;2,T16*$I16*$D16*1.33,T16*$I16*$D16*1.77),"")</f>
        <v/>
      </c>
      <c r="AN16" s="30" t="str">
        <f t="shared" ref="AN16:AN36" si="17">IF(U16&lt;&gt;"",IF($E16&lt;2,U16*$I16*$D16*0.72,U16*$I16*$D16*0.95),"")</f>
        <v/>
      </c>
      <c r="AO16" s="30" t="str">
        <f t="shared" ref="AO16:AO36" si="18">IF(V16&lt;&gt;"",IF($E16&lt;2,V16*$I16*$D16*0.22,V16*$I16*$D16*0.29),"")</f>
        <v/>
      </c>
      <c r="AP16" s="30" t="str">
        <f t="shared" ref="AP16:AP36" si="19">IF(W16&lt;&gt;"",IF($E16&lt;2,$D16*2.5,$D16*3.33),"")</f>
        <v/>
      </c>
      <c r="AQ16" s="30" t="str">
        <f t="shared" ref="AQ16:AQ36" si="20">IF(W16&lt;&gt;"",IF($E16&lt;2,$D16*1.82,$D16*2.42),"")</f>
        <v/>
      </c>
      <c r="AR16" s="30" t="str">
        <f t="shared" ref="AR16:AR36" si="21">IF(X16&lt;&gt;"",IF($E16&lt;2,$D16*1.13,$D16*1.5),"")</f>
        <v/>
      </c>
      <c r="AS16" s="30" t="str">
        <f t="shared" ref="AS16:AS36" si="22">IF(Y16&lt;&gt;"",IF($E16&lt;2,$D16*0.91,$D16*1.21),"")</f>
        <v/>
      </c>
      <c r="AT16" s="29" t="str">
        <f>IF(ISBLANK(B16),"",SUM(AA16:AS16))</f>
        <v/>
      </c>
      <c r="AU16" s="29" t="str">
        <f t="shared" ref="AU16:AU37" si="23">IF(ISBLANK(B16),"",AT16/$D16)</f>
        <v/>
      </c>
    </row>
    <row r="17" spans="1:47" ht="15.75" thickBot="1">
      <c r="A17" s="54"/>
      <c r="B17" s="34"/>
      <c r="C17" s="34"/>
      <c r="D17" s="35" t="str">
        <f t="shared" si="0"/>
        <v/>
      </c>
      <c r="E17" s="34"/>
      <c r="F17" s="35" t="str">
        <f t="shared" ref="F17:F36" si="24">IF(ISBLANK(B17),"",D17*E17)</f>
        <v/>
      </c>
      <c r="G17" s="34"/>
      <c r="H17" s="33" t="str">
        <f t="shared" si="1"/>
        <v/>
      </c>
      <c r="I17" s="30" t="str">
        <f t="shared" si="2"/>
        <v/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1" t="str">
        <f t="shared" si="3"/>
        <v/>
      </c>
      <c r="AA17" s="30" t="str">
        <f t="shared" si="4"/>
        <v/>
      </c>
      <c r="AB17" s="30" t="str">
        <f t="shared" si="5"/>
        <v/>
      </c>
      <c r="AC17" s="30" t="str">
        <f t="shared" si="6"/>
        <v/>
      </c>
      <c r="AD17" s="30" t="str">
        <f t="shared" si="7"/>
        <v/>
      </c>
      <c r="AE17" s="30" t="str">
        <f t="shared" si="8"/>
        <v/>
      </c>
      <c r="AF17" s="30" t="str">
        <f t="shared" si="9"/>
        <v/>
      </c>
      <c r="AG17" s="30" t="str">
        <f t="shared" si="10"/>
        <v/>
      </c>
      <c r="AH17" s="30" t="str">
        <f t="shared" si="11"/>
        <v/>
      </c>
      <c r="AI17" s="30" t="str">
        <f t="shared" si="12"/>
        <v/>
      </c>
      <c r="AJ17" s="30" t="str">
        <f t="shared" si="13"/>
        <v/>
      </c>
      <c r="AK17" s="30" t="str">
        <f t="shared" si="14"/>
        <v/>
      </c>
      <c r="AL17" s="30" t="str">
        <f t="shared" si="15"/>
        <v/>
      </c>
      <c r="AM17" s="30" t="str">
        <f t="shared" si="16"/>
        <v/>
      </c>
      <c r="AN17" s="30" t="str">
        <f t="shared" si="17"/>
        <v/>
      </c>
      <c r="AO17" s="30" t="str">
        <f t="shared" si="18"/>
        <v/>
      </c>
      <c r="AP17" s="30" t="str">
        <f t="shared" si="19"/>
        <v/>
      </c>
      <c r="AQ17" s="30" t="str">
        <f t="shared" si="20"/>
        <v/>
      </c>
      <c r="AR17" s="30" t="str">
        <f t="shared" si="21"/>
        <v/>
      </c>
      <c r="AS17" s="30" t="str">
        <f t="shared" si="22"/>
        <v/>
      </c>
      <c r="AT17" s="29" t="str">
        <f t="shared" ref="AT17:AT36" si="25">IF(ISBLANK(B17),"",SUM(AA17:AS17))</f>
        <v/>
      </c>
      <c r="AU17" s="29" t="str">
        <f t="shared" si="23"/>
        <v/>
      </c>
    </row>
    <row r="18" spans="1:47" ht="15.75" thickBot="1">
      <c r="A18" s="54"/>
      <c r="B18" s="34"/>
      <c r="C18" s="34"/>
      <c r="D18" s="35" t="str">
        <f t="shared" si="0"/>
        <v/>
      </c>
      <c r="E18" s="34"/>
      <c r="F18" s="35" t="str">
        <f t="shared" si="24"/>
        <v/>
      </c>
      <c r="G18" s="34"/>
      <c r="H18" s="33" t="str">
        <f t="shared" si="1"/>
        <v/>
      </c>
      <c r="I18" s="30" t="str">
        <f t="shared" si="2"/>
        <v/>
      </c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1" t="str">
        <f t="shared" si="3"/>
        <v/>
      </c>
      <c r="AA18" s="30" t="str">
        <f t="shared" si="4"/>
        <v/>
      </c>
      <c r="AB18" s="30" t="str">
        <f t="shared" si="5"/>
        <v/>
      </c>
      <c r="AC18" s="30" t="str">
        <f t="shared" si="6"/>
        <v/>
      </c>
      <c r="AD18" s="30" t="str">
        <f t="shared" si="7"/>
        <v/>
      </c>
      <c r="AE18" s="30" t="str">
        <f t="shared" si="8"/>
        <v/>
      </c>
      <c r="AF18" s="30" t="str">
        <f t="shared" si="9"/>
        <v/>
      </c>
      <c r="AG18" s="30" t="str">
        <f t="shared" si="10"/>
        <v/>
      </c>
      <c r="AH18" s="30" t="str">
        <f t="shared" si="11"/>
        <v/>
      </c>
      <c r="AI18" s="30" t="str">
        <f t="shared" si="12"/>
        <v/>
      </c>
      <c r="AJ18" s="30" t="str">
        <f t="shared" si="13"/>
        <v/>
      </c>
      <c r="AK18" s="30" t="str">
        <f t="shared" si="14"/>
        <v/>
      </c>
      <c r="AL18" s="30" t="str">
        <f t="shared" si="15"/>
        <v/>
      </c>
      <c r="AM18" s="30" t="str">
        <f t="shared" si="16"/>
        <v/>
      </c>
      <c r="AN18" s="30" t="str">
        <f t="shared" si="17"/>
        <v/>
      </c>
      <c r="AO18" s="30" t="str">
        <f t="shared" si="18"/>
        <v/>
      </c>
      <c r="AP18" s="30" t="str">
        <f t="shared" si="19"/>
        <v/>
      </c>
      <c r="AQ18" s="30" t="str">
        <f t="shared" si="20"/>
        <v/>
      </c>
      <c r="AR18" s="30" t="str">
        <f t="shared" si="21"/>
        <v/>
      </c>
      <c r="AS18" s="30" t="str">
        <f t="shared" si="22"/>
        <v/>
      </c>
      <c r="AT18" s="29" t="str">
        <f t="shared" si="25"/>
        <v/>
      </c>
      <c r="AU18" s="29" t="str">
        <f t="shared" si="23"/>
        <v/>
      </c>
    </row>
    <row r="19" spans="1:47" ht="15.75" thickBot="1">
      <c r="A19" s="54"/>
      <c r="B19" s="34"/>
      <c r="C19" s="34"/>
      <c r="D19" s="35" t="str">
        <f t="shared" si="0"/>
        <v/>
      </c>
      <c r="E19" s="34"/>
      <c r="F19" s="35" t="str">
        <f t="shared" si="24"/>
        <v/>
      </c>
      <c r="G19" s="34"/>
      <c r="H19" s="33" t="str">
        <f t="shared" si="1"/>
        <v/>
      </c>
      <c r="I19" s="30" t="str">
        <f t="shared" si="2"/>
        <v/>
      </c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1" t="str">
        <f t="shared" si="3"/>
        <v/>
      </c>
      <c r="AA19" s="30" t="str">
        <f t="shared" si="4"/>
        <v/>
      </c>
      <c r="AB19" s="30" t="str">
        <f t="shared" si="5"/>
        <v/>
      </c>
      <c r="AC19" s="30" t="str">
        <f t="shared" si="6"/>
        <v/>
      </c>
      <c r="AD19" s="30" t="str">
        <f t="shared" si="7"/>
        <v/>
      </c>
      <c r="AE19" s="30" t="str">
        <f t="shared" si="8"/>
        <v/>
      </c>
      <c r="AF19" s="30" t="str">
        <f t="shared" si="9"/>
        <v/>
      </c>
      <c r="AG19" s="30" t="str">
        <f t="shared" si="10"/>
        <v/>
      </c>
      <c r="AH19" s="30" t="str">
        <f t="shared" si="11"/>
        <v/>
      </c>
      <c r="AI19" s="30" t="str">
        <f t="shared" si="12"/>
        <v/>
      </c>
      <c r="AJ19" s="30" t="str">
        <f t="shared" si="13"/>
        <v/>
      </c>
      <c r="AK19" s="30" t="str">
        <f t="shared" si="14"/>
        <v/>
      </c>
      <c r="AL19" s="30" t="str">
        <f t="shared" si="15"/>
        <v/>
      </c>
      <c r="AM19" s="30" t="str">
        <f t="shared" si="16"/>
        <v/>
      </c>
      <c r="AN19" s="30" t="str">
        <f t="shared" si="17"/>
        <v/>
      </c>
      <c r="AO19" s="30" t="str">
        <f t="shared" si="18"/>
        <v/>
      </c>
      <c r="AP19" s="30" t="str">
        <f t="shared" si="19"/>
        <v/>
      </c>
      <c r="AQ19" s="30" t="str">
        <f t="shared" si="20"/>
        <v/>
      </c>
      <c r="AR19" s="30" t="str">
        <f t="shared" si="21"/>
        <v/>
      </c>
      <c r="AS19" s="30" t="str">
        <f t="shared" si="22"/>
        <v/>
      </c>
      <c r="AT19" s="29" t="str">
        <f t="shared" si="25"/>
        <v/>
      </c>
      <c r="AU19" s="29" t="str">
        <f t="shared" si="23"/>
        <v/>
      </c>
    </row>
    <row r="20" spans="1:47" ht="15.75" thickBot="1">
      <c r="A20" s="54"/>
      <c r="B20" s="34"/>
      <c r="C20" s="34"/>
      <c r="D20" s="35" t="str">
        <f t="shared" si="0"/>
        <v/>
      </c>
      <c r="E20" s="34"/>
      <c r="F20" s="35" t="str">
        <f t="shared" si="24"/>
        <v/>
      </c>
      <c r="G20" s="34"/>
      <c r="H20" s="33" t="str">
        <f t="shared" si="1"/>
        <v/>
      </c>
      <c r="I20" s="30" t="str">
        <f t="shared" si="2"/>
        <v/>
      </c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1" t="str">
        <f t="shared" si="3"/>
        <v/>
      </c>
      <c r="AA20" s="30" t="str">
        <f t="shared" si="4"/>
        <v/>
      </c>
      <c r="AB20" s="30" t="str">
        <f t="shared" si="5"/>
        <v/>
      </c>
      <c r="AC20" s="30" t="str">
        <f t="shared" si="6"/>
        <v/>
      </c>
      <c r="AD20" s="30" t="str">
        <f t="shared" si="7"/>
        <v/>
      </c>
      <c r="AE20" s="30" t="str">
        <f t="shared" si="8"/>
        <v/>
      </c>
      <c r="AF20" s="30" t="str">
        <f t="shared" si="9"/>
        <v/>
      </c>
      <c r="AG20" s="30" t="str">
        <f t="shared" si="10"/>
        <v/>
      </c>
      <c r="AH20" s="30" t="str">
        <f t="shared" si="11"/>
        <v/>
      </c>
      <c r="AI20" s="30" t="str">
        <f t="shared" si="12"/>
        <v/>
      </c>
      <c r="AJ20" s="30" t="str">
        <f t="shared" si="13"/>
        <v/>
      </c>
      <c r="AK20" s="30" t="str">
        <f t="shared" si="14"/>
        <v/>
      </c>
      <c r="AL20" s="30" t="str">
        <f t="shared" si="15"/>
        <v/>
      </c>
      <c r="AM20" s="30" t="str">
        <f t="shared" si="16"/>
        <v/>
      </c>
      <c r="AN20" s="30" t="str">
        <f t="shared" si="17"/>
        <v/>
      </c>
      <c r="AO20" s="30" t="str">
        <f t="shared" si="18"/>
        <v/>
      </c>
      <c r="AP20" s="30" t="str">
        <f t="shared" si="19"/>
        <v/>
      </c>
      <c r="AQ20" s="30" t="str">
        <f t="shared" si="20"/>
        <v/>
      </c>
      <c r="AR20" s="30" t="str">
        <f t="shared" si="21"/>
        <v/>
      </c>
      <c r="AS20" s="30" t="str">
        <f t="shared" si="22"/>
        <v/>
      </c>
      <c r="AT20" s="29" t="str">
        <f t="shared" si="25"/>
        <v/>
      </c>
      <c r="AU20" s="29" t="str">
        <f t="shared" si="23"/>
        <v/>
      </c>
    </row>
    <row r="21" spans="1:47" ht="15.75" thickBot="1">
      <c r="A21" s="54"/>
      <c r="B21" s="34"/>
      <c r="C21" s="34"/>
      <c r="D21" s="35" t="str">
        <f t="shared" si="0"/>
        <v/>
      </c>
      <c r="E21" s="34"/>
      <c r="F21" s="35" t="str">
        <f t="shared" si="24"/>
        <v/>
      </c>
      <c r="G21" s="34"/>
      <c r="H21" s="33" t="str">
        <f t="shared" si="1"/>
        <v/>
      </c>
      <c r="I21" s="30" t="str">
        <f t="shared" si="2"/>
        <v/>
      </c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1" t="str">
        <f t="shared" si="3"/>
        <v/>
      </c>
      <c r="AA21" s="30" t="str">
        <f t="shared" si="4"/>
        <v/>
      </c>
      <c r="AB21" s="30" t="str">
        <f t="shared" si="5"/>
        <v/>
      </c>
      <c r="AC21" s="30" t="str">
        <f t="shared" si="6"/>
        <v/>
      </c>
      <c r="AD21" s="30" t="str">
        <f t="shared" si="7"/>
        <v/>
      </c>
      <c r="AE21" s="30" t="str">
        <f t="shared" si="8"/>
        <v/>
      </c>
      <c r="AF21" s="30" t="str">
        <f t="shared" si="9"/>
        <v/>
      </c>
      <c r="AG21" s="30" t="str">
        <f t="shared" si="10"/>
        <v/>
      </c>
      <c r="AH21" s="30" t="str">
        <f t="shared" si="11"/>
        <v/>
      </c>
      <c r="AI21" s="30" t="str">
        <f t="shared" si="12"/>
        <v/>
      </c>
      <c r="AJ21" s="30" t="str">
        <f t="shared" si="13"/>
        <v/>
      </c>
      <c r="AK21" s="30" t="str">
        <f t="shared" si="14"/>
        <v/>
      </c>
      <c r="AL21" s="30" t="str">
        <f t="shared" si="15"/>
        <v/>
      </c>
      <c r="AM21" s="30" t="str">
        <f t="shared" si="16"/>
        <v/>
      </c>
      <c r="AN21" s="30" t="str">
        <f t="shared" si="17"/>
        <v/>
      </c>
      <c r="AO21" s="30" t="str">
        <f t="shared" si="18"/>
        <v/>
      </c>
      <c r="AP21" s="30" t="str">
        <f t="shared" si="19"/>
        <v/>
      </c>
      <c r="AQ21" s="30" t="str">
        <f t="shared" si="20"/>
        <v/>
      </c>
      <c r="AR21" s="30" t="str">
        <f t="shared" si="21"/>
        <v/>
      </c>
      <c r="AS21" s="30" t="str">
        <f t="shared" si="22"/>
        <v/>
      </c>
      <c r="AT21" s="29" t="str">
        <f t="shared" si="25"/>
        <v/>
      </c>
      <c r="AU21" s="29" t="str">
        <f t="shared" si="23"/>
        <v/>
      </c>
    </row>
    <row r="22" spans="1:47" ht="15.75" thickBot="1">
      <c r="A22" s="54"/>
      <c r="B22" s="34"/>
      <c r="C22" s="34"/>
      <c r="D22" s="35" t="str">
        <f t="shared" si="0"/>
        <v/>
      </c>
      <c r="E22" s="34"/>
      <c r="F22" s="35" t="str">
        <f t="shared" si="24"/>
        <v/>
      </c>
      <c r="G22" s="34"/>
      <c r="H22" s="33" t="str">
        <f t="shared" si="1"/>
        <v/>
      </c>
      <c r="I22" s="30" t="str">
        <f t="shared" si="2"/>
        <v/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1" t="str">
        <f t="shared" si="3"/>
        <v/>
      </c>
      <c r="AA22" s="30" t="str">
        <f t="shared" si="4"/>
        <v/>
      </c>
      <c r="AB22" s="30" t="str">
        <f t="shared" si="5"/>
        <v/>
      </c>
      <c r="AC22" s="30" t="str">
        <f t="shared" si="6"/>
        <v/>
      </c>
      <c r="AD22" s="30" t="str">
        <f t="shared" si="7"/>
        <v/>
      </c>
      <c r="AE22" s="30" t="str">
        <f t="shared" si="8"/>
        <v/>
      </c>
      <c r="AF22" s="30" t="str">
        <f t="shared" si="9"/>
        <v/>
      </c>
      <c r="AG22" s="30" t="str">
        <f t="shared" si="10"/>
        <v/>
      </c>
      <c r="AH22" s="30" t="str">
        <f t="shared" si="11"/>
        <v/>
      </c>
      <c r="AI22" s="30" t="str">
        <f t="shared" si="12"/>
        <v/>
      </c>
      <c r="AJ22" s="30" t="str">
        <f t="shared" si="13"/>
        <v/>
      </c>
      <c r="AK22" s="30" t="str">
        <f t="shared" si="14"/>
        <v/>
      </c>
      <c r="AL22" s="30" t="str">
        <f t="shared" si="15"/>
        <v/>
      </c>
      <c r="AM22" s="30" t="str">
        <f t="shared" si="16"/>
        <v/>
      </c>
      <c r="AN22" s="30" t="str">
        <f t="shared" si="17"/>
        <v/>
      </c>
      <c r="AO22" s="30" t="str">
        <f t="shared" si="18"/>
        <v/>
      </c>
      <c r="AP22" s="30" t="str">
        <f t="shared" si="19"/>
        <v/>
      </c>
      <c r="AQ22" s="30" t="str">
        <f t="shared" si="20"/>
        <v/>
      </c>
      <c r="AR22" s="30" t="str">
        <f t="shared" si="21"/>
        <v/>
      </c>
      <c r="AS22" s="30" t="str">
        <f t="shared" si="22"/>
        <v/>
      </c>
      <c r="AT22" s="29" t="str">
        <f t="shared" si="25"/>
        <v/>
      </c>
      <c r="AU22" s="29" t="str">
        <f t="shared" si="23"/>
        <v/>
      </c>
    </row>
    <row r="23" spans="1:47" ht="15.75" thickBot="1">
      <c r="A23" s="54"/>
      <c r="B23" s="34"/>
      <c r="C23" s="34"/>
      <c r="D23" s="35" t="str">
        <f t="shared" si="0"/>
        <v/>
      </c>
      <c r="E23" s="34"/>
      <c r="F23" s="35" t="str">
        <f t="shared" si="24"/>
        <v/>
      </c>
      <c r="G23" s="34"/>
      <c r="H23" s="33" t="str">
        <f t="shared" si="1"/>
        <v/>
      </c>
      <c r="I23" s="30" t="str">
        <f t="shared" si="2"/>
        <v/>
      </c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1" t="str">
        <f t="shared" si="3"/>
        <v/>
      </c>
      <c r="AA23" s="30" t="str">
        <f t="shared" si="4"/>
        <v/>
      </c>
      <c r="AB23" s="30" t="str">
        <f t="shared" si="5"/>
        <v/>
      </c>
      <c r="AC23" s="30" t="str">
        <f t="shared" si="6"/>
        <v/>
      </c>
      <c r="AD23" s="30" t="str">
        <f t="shared" si="7"/>
        <v/>
      </c>
      <c r="AE23" s="30" t="str">
        <f t="shared" si="8"/>
        <v/>
      </c>
      <c r="AF23" s="30" t="str">
        <f t="shared" si="9"/>
        <v/>
      </c>
      <c r="AG23" s="30" t="str">
        <f t="shared" si="10"/>
        <v/>
      </c>
      <c r="AH23" s="30" t="str">
        <f t="shared" si="11"/>
        <v/>
      </c>
      <c r="AI23" s="30" t="str">
        <f t="shared" si="12"/>
        <v/>
      </c>
      <c r="AJ23" s="30" t="str">
        <f t="shared" si="13"/>
        <v/>
      </c>
      <c r="AK23" s="30" t="str">
        <f t="shared" si="14"/>
        <v/>
      </c>
      <c r="AL23" s="30" t="str">
        <f t="shared" si="15"/>
        <v/>
      </c>
      <c r="AM23" s="30" t="str">
        <f t="shared" si="16"/>
        <v/>
      </c>
      <c r="AN23" s="30" t="str">
        <f t="shared" si="17"/>
        <v/>
      </c>
      <c r="AO23" s="30" t="str">
        <f t="shared" si="18"/>
        <v/>
      </c>
      <c r="AP23" s="30" t="str">
        <f t="shared" si="19"/>
        <v/>
      </c>
      <c r="AQ23" s="30" t="str">
        <f t="shared" si="20"/>
        <v/>
      </c>
      <c r="AR23" s="30" t="str">
        <f t="shared" si="21"/>
        <v/>
      </c>
      <c r="AS23" s="30" t="str">
        <f t="shared" si="22"/>
        <v/>
      </c>
      <c r="AT23" s="29" t="str">
        <f t="shared" si="25"/>
        <v/>
      </c>
      <c r="AU23" s="29" t="str">
        <f t="shared" si="23"/>
        <v/>
      </c>
    </row>
    <row r="24" spans="1:47" ht="15.75" thickBot="1">
      <c r="A24" s="54"/>
      <c r="B24" s="34"/>
      <c r="C24" s="34"/>
      <c r="D24" s="35" t="str">
        <f t="shared" si="0"/>
        <v/>
      </c>
      <c r="E24" s="34"/>
      <c r="F24" s="35" t="str">
        <f t="shared" si="24"/>
        <v/>
      </c>
      <c r="G24" s="34"/>
      <c r="H24" s="33" t="str">
        <f t="shared" si="1"/>
        <v/>
      </c>
      <c r="I24" s="30" t="str">
        <f t="shared" si="2"/>
        <v/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1" t="str">
        <f t="shared" si="3"/>
        <v/>
      </c>
      <c r="AA24" s="30" t="str">
        <f t="shared" si="4"/>
        <v/>
      </c>
      <c r="AB24" s="30" t="str">
        <f t="shared" si="5"/>
        <v/>
      </c>
      <c r="AC24" s="30" t="str">
        <f t="shared" si="6"/>
        <v/>
      </c>
      <c r="AD24" s="30" t="str">
        <f t="shared" si="7"/>
        <v/>
      </c>
      <c r="AE24" s="30" t="str">
        <f t="shared" si="8"/>
        <v/>
      </c>
      <c r="AF24" s="30" t="str">
        <f t="shared" si="9"/>
        <v/>
      </c>
      <c r="AG24" s="30" t="str">
        <f t="shared" si="10"/>
        <v/>
      </c>
      <c r="AH24" s="30" t="str">
        <f t="shared" si="11"/>
        <v/>
      </c>
      <c r="AI24" s="30" t="str">
        <f t="shared" si="12"/>
        <v/>
      </c>
      <c r="AJ24" s="30" t="str">
        <f t="shared" si="13"/>
        <v/>
      </c>
      <c r="AK24" s="30" t="str">
        <f t="shared" si="14"/>
        <v/>
      </c>
      <c r="AL24" s="30" t="str">
        <f t="shared" si="15"/>
        <v/>
      </c>
      <c r="AM24" s="30" t="str">
        <f t="shared" si="16"/>
        <v/>
      </c>
      <c r="AN24" s="30" t="str">
        <f t="shared" si="17"/>
        <v/>
      </c>
      <c r="AO24" s="30" t="str">
        <f t="shared" si="18"/>
        <v/>
      </c>
      <c r="AP24" s="30" t="str">
        <f t="shared" si="19"/>
        <v/>
      </c>
      <c r="AQ24" s="30" t="str">
        <f t="shared" si="20"/>
        <v/>
      </c>
      <c r="AR24" s="30" t="str">
        <f t="shared" si="21"/>
        <v/>
      </c>
      <c r="AS24" s="30" t="str">
        <f t="shared" si="22"/>
        <v/>
      </c>
      <c r="AT24" s="29" t="str">
        <f t="shared" si="25"/>
        <v/>
      </c>
      <c r="AU24" s="29" t="str">
        <f t="shared" si="23"/>
        <v/>
      </c>
    </row>
    <row r="25" spans="1:47" ht="15.75" thickBot="1">
      <c r="A25" s="54"/>
      <c r="B25" s="34"/>
      <c r="C25" s="34"/>
      <c r="D25" s="35" t="str">
        <f t="shared" si="0"/>
        <v/>
      </c>
      <c r="E25" s="34"/>
      <c r="F25" s="35" t="str">
        <f t="shared" si="24"/>
        <v/>
      </c>
      <c r="G25" s="34"/>
      <c r="H25" s="33" t="str">
        <f t="shared" si="1"/>
        <v/>
      </c>
      <c r="I25" s="30" t="str">
        <f t="shared" si="2"/>
        <v/>
      </c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1" t="str">
        <f t="shared" si="3"/>
        <v/>
      </c>
      <c r="AA25" s="30" t="str">
        <f t="shared" si="4"/>
        <v/>
      </c>
      <c r="AB25" s="30" t="str">
        <f t="shared" si="5"/>
        <v/>
      </c>
      <c r="AC25" s="30" t="str">
        <f t="shared" si="6"/>
        <v/>
      </c>
      <c r="AD25" s="30" t="str">
        <f t="shared" si="7"/>
        <v/>
      </c>
      <c r="AE25" s="30" t="str">
        <f t="shared" si="8"/>
        <v/>
      </c>
      <c r="AF25" s="30" t="str">
        <f t="shared" si="9"/>
        <v/>
      </c>
      <c r="AG25" s="30" t="str">
        <f t="shared" si="10"/>
        <v/>
      </c>
      <c r="AH25" s="30" t="str">
        <f t="shared" si="11"/>
        <v/>
      </c>
      <c r="AI25" s="30" t="str">
        <f t="shared" si="12"/>
        <v/>
      </c>
      <c r="AJ25" s="30" t="str">
        <f t="shared" si="13"/>
        <v/>
      </c>
      <c r="AK25" s="30" t="str">
        <f t="shared" si="14"/>
        <v/>
      </c>
      <c r="AL25" s="30" t="str">
        <f t="shared" si="15"/>
        <v/>
      </c>
      <c r="AM25" s="30" t="str">
        <f t="shared" si="16"/>
        <v/>
      </c>
      <c r="AN25" s="30" t="str">
        <f t="shared" si="17"/>
        <v/>
      </c>
      <c r="AO25" s="30" t="str">
        <f t="shared" si="18"/>
        <v/>
      </c>
      <c r="AP25" s="30" t="str">
        <f t="shared" si="19"/>
        <v/>
      </c>
      <c r="AQ25" s="30" t="str">
        <f t="shared" si="20"/>
        <v/>
      </c>
      <c r="AR25" s="30" t="str">
        <f t="shared" si="21"/>
        <v/>
      </c>
      <c r="AS25" s="30" t="str">
        <f t="shared" si="22"/>
        <v/>
      </c>
      <c r="AT25" s="29" t="str">
        <f t="shared" si="25"/>
        <v/>
      </c>
      <c r="AU25" s="29" t="str">
        <f t="shared" si="23"/>
        <v/>
      </c>
    </row>
    <row r="26" spans="1:47" ht="15.75" thickBot="1">
      <c r="A26" s="54"/>
      <c r="B26" s="34"/>
      <c r="C26" s="34"/>
      <c r="D26" s="35" t="str">
        <f t="shared" si="0"/>
        <v/>
      </c>
      <c r="E26" s="34"/>
      <c r="F26" s="35" t="str">
        <f t="shared" si="24"/>
        <v/>
      </c>
      <c r="G26" s="34"/>
      <c r="H26" s="33" t="str">
        <f t="shared" si="1"/>
        <v/>
      </c>
      <c r="I26" s="30" t="str">
        <f t="shared" si="2"/>
        <v/>
      </c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1" t="str">
        <f t="shared" si="3"/>
        <v/>
      </c>
      <c r="AA26" s="30" t="str">
        <f t="shared" si="4"/>
        <v/>
      </c>
      <c r="AB26" s="30" t="str">
        <f t="shared" si="5"/>
        <v/>
      </c>
      <c r="AC26" s="30" t="str">
        <f t="shared" si="6"/>
        <v/>
      </c>
      <c r="AD26" s="30" t="str">
        <f t="shared" si="7"/>
        <v/>
      </c>
      <c r="AE26" s="30" t="str">
        <f t="shared" si="8"/>
        <v/>
      </c>
      <c r="AF26" s="30" t="str">
        <f t="shared" si="9"/>
        <v/>
      </c>
      <c r="AG26" s="30" t="str">
        <f t="shared" si="10"/>
        <v/>
      </c>
      <c r="AH26" s="30" t="str">
        <f t="shared" si="11"/>
        <v/>
      </c>
      <c r="AI26" s="30" t="str">
        <f t="shared" si="12"/>
        <v/>
      </c>
      <c r="AJ26" s="30" t="str">
        <f t="shared" si="13"/>
        <v/>
      </c>
      <c r="AK26" s="30" t="str">
        <f t="shared" si="14"/>
        <v/>
      </c>
      <c r="AL26" s="30" t="str">
        <f t="shared" si="15"/>
        <v/>
      </c>
      <c r="AM26" s="30" t="str">
        <f t="shared" si="16"/>
        <v/>
      </c>
      <c r="AN26" s="30" t="str">
        <f t="shared" si="17"/>
        <v/>
      </c>
      <c r="AO26" s="30" t="str">
        <f t="shared" si="18"/>
        <v/>
      </c>
      <c r="AP26" s="30" t="str">
        <f t="shared" si="19"/>
        <v/>
      </c>
      <c r="AQ26" s="30" t="str">
        <f t="shared" si="20"/>
        <v/>
      </c>
      <c r="AR26" s="30" t="str">
        <f t="shared" si="21"/>
        <v/>
      </c>
      <c r="AS26" s="30" t="str">
        <f t="shared" si="22"/>
        <v/>
      </c>
      <c r="AT26" s="29" t="str">
        <f t="shared" si="25"/>
        <v/>
      </c>
      <c r="AU26" s="29" t="str">
        <f t="shared" si="23"/>
        <v/>
      </c>
    </row>
    <row r="27" spans="1:47" ht="15.75" thickBot="1">
      <c r="A27" s="54"/>
      <c r="B27" s="34"/>
      <c r="C27" s="34"/>
      <c r="D27" s="35" t="str">
        <f t="shared" si="0"/>
        <v/>
      </c>
      <c r="E27" s="34"/>
      <c r="F27" s="35" t="str">
        <f t="shared" si="24"/>
        <v/>
      </c>
      <c r="G27" s="34"/>
      <c r="H27" s="33" t="str">
        <f t="shared" si="1"/>
        <v/>
      </c>
      <c r="I27" s="30" t="str">
        <f t="shared" si="2"/>
        <v/>
      </c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1" t="str">
        <f t="shared" si="3"/>
        <v/>
      </c>
      <c r="AA27" s="30" t="str">
        <f t="shared" si="4"/>
        <v/>
      </c>
      <c r="AB27" s="30" t="str">
        <f t="shared" si="5"/>
        <v/>
      </c>
      <c r="AC27" s="30" t="str">
        <f t="shared" si="6"/>
        <v/>
      </c>
      <c r="AD27" s="30" t="str">
        <f t="shared" si="7"/>
        <v/>
      </c>
      <c r="AE27" s="30" t="str">
        <f t="shared" si="8"/>
        <v/>
      </c>
      <c r="AF27" s="30" t="str">
        <f t="shared" si="9"/>
        <v/>
      </c>
      <c r="AG27" s="30" t="str">
        <f t="shared" si="10"/>
        <v/>
      </c>
      <c r="AH27" s="30" t="str">
        <f t="shared" si="11"/>
        <v/>
      </c>
      <c r="AI27" s="30" t="str">
        <f t="shared" si="12"/>
        <v/>
      </c>
      <c r="AJ27" s="30" t="str">
        <f t="shared" si="13"/>
        <v/>
      </c>
      <c r="AK27" s="30" t="str">
        <f t="shared" si="14"/>
        <v/>
      </c>
      <c r="AL27" s="30" t="str">
        <f t="shared" si="15"/>
        <v/>
      </c>
      <c r="AM27" s="30" t="str">
        <f t="shared" si="16"/>
        <v/>
      </c>
      <c r="AN27" s="30" t="str">
        <f t="shared" si="17"/>
        <v/>
      </c>
      <c r="AO27" s="30" t="str">
        <f t="shared" si="18"/>
        <v/>
      </c>
      <c r="AP27" s="30" t="str">
        <f t="shared" si="19"/>
        <v/>
      </c>
      <c r="AQ27" s="30" t="str">
        <f t="shared" si="20"/>
        <v/>
      </c>
      <c r="AR27" s="30" t="str">
        <f t="shared" si="21"/>
        <v/>
      </c>
      <c r="AS27" s="30" t="str">
        <f t="shared" si="22"/>
        <v/>
      </c>
      <c r="AT27" s="29" t="str">
        <f t="shared" si="25"/>
        <v/>
      </c>
      <c r="AU27" s="29" t="str">
        <f t="shared" si="23"/>
        <v/>
      </c>
    </row>
    <row r="28" spans="1:47" s="78" customFormat="1" ht="15.75" thickBot="1">
      <c r="A28" s="54"/>
      <c r="B28" s="34"/>
      <c r="C28" s="34"/>
      <c r="D28" s="35" t="str">
        <f t="shared" ref="D28:D35" si="26">IF(ISBLANK(B28),"",B28-C28)</f>
        <v/>
      </c>
      <c r="E28" s="34"/>
      <c r="F28" s="35" t="str">
        <f t="shared" ref="F28:F35" si="27">IF(ISBLANK(B28),"",D28*E28)</f>
        <v/>
      </c>
      <c r="G28" s="34"/>
      <c r="H28" s="33" t="str">
        <f t="shared" ref="H28:H35" si="28">IF(ISBLANK(B28),"",F28/G28)</f>
        <v/>
      </c>
      <c r="I28" s="30" t="str">
        <f t="shared" ref="I28:I35" si="29">IF(ISBLANK(B28),"",ROUND(H28*E28/F28,3))</f>
        <v/>
      </c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1" t="str">
        <f t="shared" ref="Z28:Z35" si="30">IF(ISBLANK(B28),"",F28/1000)</f>
        <v/>
      </c>
      <c r="AA28" s="30" t="str">
        <f t="shared" ref="AA28:AA35" si="31">IF(J28&lt;&gt;"",D28*4.69,"")</f>
        <v/>
      </c>
      <c r="AB28" s="30" t="str">
        <f t="shared" ref="AB28:AB35" si="32">IF(K28&lt;&gt;"",IF(E28&lt;2,D28*0.7,D28*0.93),"")</f>
        <v/>
      </c>
      <c r="AC28" s="30" t="str">
        <f t="shared" ref="AC28:AC35" si="33">IF(L28&lt;&gt;"",D28*4.5,"")</f>
        <v/>
      </c>
      <c r="AD28" s="30" t="str">
        <f t="shared" ref="AD28:AD35" si="34">IF(M28&lt;&gt;"",D28*1.5,"")</f>
        <v/>
      </c>
      <c r="AE28" s="30" t="str">
        <f t="shared" ref="AE28:AE35" si="35">IF(O28&lt;&gt;"",IF(E28&lt;2,O28*$I28*$D28*1.48,O28*$I28*$D28*1.97),"")</f>
        <v/>
      </c>
      <c r="AF28" s="30" t="str">
        <f t="shared" ref="AF28:AF35" si="36">IF(P28&lt;&gt;"",IF($E28&lt;2,P28*$I28*$D28*1.61,P28*$I28*$D28*2.14),"")</f>
        <v/>
      </c>
      <c r="AG28" s="30" t="str">
        <f t="shared" ref="AG28:AG35" si="37">IF(N28&lt;&gt;"",IF($E28&lt;2,N28*$I28*$D28*2.01,N28*$I28*$D28*2.67),"")</f>
        <v/>
      </c>
      <c r="AH28" s="30" t="str">
        <f t="shared" ref="AH28:AH35" si="38">IF(Q28&lt;&gt;"",IF($E28&lt;2,$D28*2.29,$D28*3.05),"")</f>
        <v/>
      </c>
      <c r="AI28" s="30" t="str">
        <f t="shared" ref="AI28:AI35" si="39">IF(R28&lt;&gt;"",IF($E28&lt;2,$D28*1.85,$D28*2.46),"")</f>
        <v/>
      </c>
      <c r="AJ28" s="30" t="str">
        <f t="shared" ref="AJ28:AJ35" si="40">IF(S28&lt;&gt;"",IF($E28&lt;2,S28*$I28*$D28*2.8,S28*$I28*$D28*3.72),"")</f>
        <v/>
      </c>
      <c r="AK28" s="30" t="str">
        <f t="shared" ref="AK28:AK35" si="41">IF(T28&lt;&gt;"",IF($E28&lt;2,T28*$I28*$D28*0.89,T28*$I28*$D28*1.18),"")</f>
        <v/>
      </c>
      <c r="AL28" s="30" t="str">
        <f t="shared" ref="AL28:AL35" si="42">IF(S28&lt;&gt;"",IF($E28&lt;2,S28*$I28*$D28*2.03,S28*$I28*$D28*2.7),"")</f>
        <v/>
      </c>
      <c r="AM28" s="30" t="str">
        <f t="shared" ref="AM28:AM35" si="43">IF(T28&lt;&gt;"",IF($E28&lt;2,T28*$I28*$D28*1.33,T28*$I28*$D28*1.77),"")</f>
        <v/>
      </c>
      <c r="AN28" s="30" t="str">
        <f t="shared" ref="AN28:AN35" si="44">IF(U28&lt;&gt;"",IF($E28&lt;2,U28*$I28*$D28*0.72,U28*$I28*$D28*0.95),"")</f>
        <v/>
      </c>
      <c r="AO28" s="30" t="str">
        <f t="shared" ref="AO28:AO35" si="45">IF(V28&lt;&gt;"",IF($E28&lt;2,V28*$I28*$D28*0.22,V28*$I28*$D28*0.29),"")</f>
        <v/>
      </c>
      <c r="AP28" s="30" t="str">
        <f t="shared" ref="AP28:AP35" si="46">IF(W28&lt;&gt;"",IF($E28&lt;2,$D28*2.5,$D28*3.33),"")</f>
        <v/>
      </c>
      <c r="AQ28" s="30" t="str">
        <f t="shared" ref="AQ28:AQ35" si="47">IF(W28&lt;&gt;"",IF($E28&lt;2,$D28*1.82,$D28*2.42),"")</f>
        <v/>
      </c>
      <c r="AR28" s="30" t="str">
        <f t="shared" ref="AR28:AR35" si="48">IF(X28&lt;&gt;"",IF($E28&lt;2,$D28*1.13,$D28*1.5),"")</f>
        <v/>
      </c>
      <c r="AS28" s="30" t="str">
        <f t="shared" ref="AS28:AS35" si="49">IF(Y28&lt;&gt;"",IF($E28&lt;2,$D28*0.91,$D28*1.21),"")</f>
        <v/>
      </c>
      <c r="AT28" s="29" t="str">
        <f t="shared" ref="AT28:AT35" si="50">IF(ISBLANK(B28),"",SUM(AA28:AS28))</f>
        <v/>
      </c>
      <c r="AU28" s="29" t="str">
        <f t="shared" ref="AU28:AU35" si="51">IF(ISBLANK(B28),"",AT28/$D28)</f>
        <v/>
      </c>
    </row>
    <row r="29" spans="1:47" s="78" customFormat="1" ht="15.75" thickBot="1">
      <c r="A29" s="54"/>
      <c r="B29" s="34"/>
      <c r="C29" s="34"/>
      <c r="D29" s="35" t="str">
        <f t="shared" si="26"/>
        <v/>
      </c>
      <c r="E29" s="34"/>
      <c r="F29" s="35" t="str">
        <f t="shared" si="27"/>
        <v/>
      </c>
      <c r="G29" s="34"/>
      <c r="H29" s="33" t="str">
        <f t="shared" si="28"/>
        <v/>
      </c>
      <c r="I29" s="30" t="str">
        <f t="shared" si="29"/>
        <v/>
      </c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1" t="str">
        <f t="shared" si="30"/>
        <v/>
      </c>
      <c r="AA29" s="30" t="str">
        <f t="shared" si="31"/>
        <v/>
      </c>
      <c r="AB29" s="30" t="str">
        <f t="shared" si="32"/>
        <v/>
      </c>
      <c r="AC29" s="30" t="str">
        <f t="shared" si="33"/>
        <v/>
      </c>
      <c r="AD29" s="30" t="str">
        <f t="shared" si="34"/>
        <v/>
      </c>
      <c r="AE29" s="30" t="str">
        <f t="shared" si="35"/>
        <v/>
      </c>
      <c r="AF29" s="30" t="str">
        <f t="shared" si="36"/>
        <v/>
      </c>
      <c r="AG29" s="30" t="str">
        <f t="shared" si="37"/>
        <v/>
      </c>
      <c r="AH29" s="30" t="str">
        <f t="shared" si="38"/>
        <v/>
      </c>
      <c r="AI29" s="30" t="str">
        <f t="shared" si="39"/>
        <v/>
      </c>
      <c r="AJ29" s="30" t="str">
        <f t="shared" si="40"/>
        <v/>
      </c>
      <c r="AK29" s="30" t="str">
        <f t="shared" si="41"/>
        <v/>
      </c>
      <c r="AL29" s="30" t="str">
        <f t="shared" si="42"/>
        <v/>
      </c>
      <c r="AM29" s="30" t="str">
        <f t="shared" si="43"/>
        <v/>
      </c>
      <c r="AN29" s="30" t="str">
        <f t="shared" si="44"/>
        <v/>
      </c>
      <c r="AO29" s="30" t="str">
        <f t="shared" si="45"/>
        <v/>
      </c>
      <c r="AP29" s="30" t="str">
        <f t="shared" si="46"/>
        <v/>
      </c>
      <c r="AQ29" s="30" t="str">
        <f t="shared" si="47"/>
        <v/>
      </c>
      <c r="AR29" s="30" t="str">
        <f t="shared" si="48"/>
        <v/>
      </c>
      <c r="AS29" s="30" t="str">
        <f t="shared" si="49"/>
        <v/>
      </c>
      <c r="AT29" s="29" t="str">
        <f t="shared" si="50"/>
        <v/>
      </c>
      <c r="AU29" s="29" t="str">
        <f t="shared" si="51"/>
        <v/>
      </c>
    </row>
    <row r="30" spans="1:47" s="78" customFormat="1" ht="15.75" thickBot="1">
      <c r="A30" s="54"/>
      <c r="B30" s="34"/>
      <c r="C30" s="34"/>
      <c r="D30" s="35" t="str">
        <f t="shared" si="26"/>
        <v/>
      </c>
      <c r="E30" s="34"/>
      <c r="F30" s="35" t="str">
        <f t="shared" si="27"/>
        <v/>
      </c>
      <c r="G30" s="34"/>
      <c r="H30" s="33" t="str">
        <f t="shared" si="28"/>
        <v/>
      </c>
      <c r="I30" s="30" t="str">
        <f t="shared" si="29"/>
        <v/>
      </c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1" t="str">
        <f t="shared" si="30"/>
        <v/>
      </c>
      <c r="AA30" s="30" t="str">
        <f t="shared" si="31"/>
        <v/>
      </c>
      <c r="AB30" s="30" t="str">
        <f t="shared" si="32"/>
        <v/>
      </c>
      <c r="AC30" s="30" t="str">
        <f t="shared" si="33"/>
        <v/>
      </c>
      <c r="AD30" s="30" t="str">
        <f t="shared" si="34"/>
        <v/>
      </c>
      <c r="AE30" s="30" t="str">
        <f t="shared" si="35"/>
        <v/>
      </c>
      <c r="AF30" s="30" t="str">
        <f t="shared" si="36"/>
        <v/>
      </c>
      <c r="AG30" s="30" t="str">
        <f t="shared" si="37"/>
        <v/>
      </c>
      <c r="AH30" s="30" t="str">
        <f t="shared" si="38"/>
        <v/>
      </c>
      <c r="AI30" s="30" t="str">
        <f t="shared" si="39"/>
        <v/>
      </c>
      <c r="AJ30" s="30" t="str">
        <f t="shared" si="40"/>
        <v/>
      </c>
      <c r="AK30" s="30" t="str">
        <f t="shared" si="41"/>
        <v/>
      </c>
      <c r="AL30" s="30" t="str">
        <f t="shared" si="42"/>
        <v/>
      </c>
      <c r="AM30" s="30" t="str">
        <f t="shared" si="43"/>
        <v/>
      </c>
      <c r="AN30" s="30" t="str">
        <f t="shared" si="44"/>
        <v/>
      </c>
      <c r="AO30" s="30" t="str">
        <f t="shared" si="45"/>
        <v/>
      </c>
      <c r="AP30" s="30" t="str">
        <f t="shared" si="46"/>
        <v/>
      </c>
      <c r="AQ30" s="30" t="str">
        <f t="shared" si="47"/>
        <v/>
      </c>
      <c r="AR30" s="30" t="str">
        <f t="shared" si="48"/>
        <v/>
      </c>
      <c r="AS30" s="30" t="str">
        <f t="shared" si="49"/>
        <v/>
      </c>
      <c r="AT30" s="29" t="str">
        <f t="shared" si="50"/>
        <v/>
      </c>
      <c r="AU30" s="29" t="str">
        <f t="shared" si="51"/>
        <v/>
      </c>
    </row>
    <row r="31" spans="1:47" s="78" customFormat="1" ht="15.75" thickBot="1">
      <c r="A31" s="54"/>
      <c r="B31" s="34"/>
      <c r="C31" s="34"/>
      <c r="D31" s="35" t="str">
        <f t="shared" si="26"/>
        <v/>
      </c>
      <c r="E31" s="34"/>
      <c r="F31" s="35" t="str">
        <f t="shared" si="27"/>
        <v/>
      </c>
      <c r="G31" s="34"/>
      <c r="H31" s="33" t="str">
        <f t="shared" si="28"/>
        <v/>
      </c>
      <c r="I31" s="30" t="str">
        <f t="shared" si="29"/>
        <v/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1" t="str">
        <f t="shared" si="30"/>
        <v/>
      </c>
      <c r="AA31" s="30" t="str">
        <f t="shared" si="31"/>
        <v/>
      </c>
      <c r="AB31" s="30" t="str">
        <f t="shared" si="32"/>
        <v/>
      </c>
      <c r="AC31" s="30" t="str">
        <f t="shared" si="33"/>
        <v/>
      </c>
      <c r="AD31" s="30" t="str">
        <f t="shared" si="34"/>
        <v/>
      </c>
      <c r="AE31" s="30" t="str">
        <f t="shared" si="35"/>
        <v/>
      </c>
      <c r="AF31" s="30" t="str">
        <f t="shared" si="36"/>
        <v/>
      </c>
      <c r="AG31" s="30" t="str">
        <f t="shared" si="37"/>
        <v/>
      </c>
      <c r="AH31" s="30" t="str">
        <f t="shared" si="38"/>
        <v/>
      </c>
      <c r="AI31" s="30" t="str">
        <f t="shared" si="39"/>
        <v/>
      </c>
      <c r="AJ31" s="30" t="str">
        <f t="shared" si="40"/>
        <v/>
      </c>
      <c r="AK31" s="30" t="str">
        <f t="shared" si="41"/>
        <v/>
      </c>
      <c r="AL31" s="30" t="str">
        <f t="shared" si="42"/>
        <v/>
      </c>
      <c r="AM31" s="30" t="str">
        <f t="shared" si="43"/>
        <v/>
      </c>
      <c r="AN31" s="30" t="str">
        <f t="shared" si="44"/>
        <v/>
      </c>
      <c r="AO31" s="30" t="str">
        <f t="shared" si="45"/>
        <v/>
      </c>
      <c r="AP31" s="30" t="str">
        <f t="shared" si="46"/>
        <v/>
      </c>
      <c r="AQ31" s="30" t="str">
        <f t="shared" si="47"/>
        <v/>
      </c>
      <c r="AR31" s="30" t="str">
        <f t="shared" si="48"/>
        <v/>
      </c>
      <c r="AS31" s="30" t="str">
        <f t="shared" si="49"/>
        <v/>
      </c>
      <c r="AT31" s="29" t="str">
        <f t="shared" si="50"/>
        <v/>
      </c>
      <c r="AU31" s="29" t="str">
        <f t="shared" si="51"/>
        <v/>
      </c>
    </row>
    <row r="32" spans="1:47" s="78" customFormat="1" ht="15.75" thickBot="1">
      <c r="A32" s="54"/>
      <c r="B32" s="34"/>
      <c r="C32" s="34"/>
      <c r="D32" s="35" t="str">
        <f t="shared" si="26"/>
        <v/>
      </c>
      <c r="E32" s="34"/>
      <c r="F32" s="35" t="str">
        <f t="shared" si="27"/>
        <v/>
      </c>
      <c r="G32" s="34"/>
      <c r="H32" s="33" t="str">
        <f t="shared" si="28"/>
        <v/>
      </c>
      <c r="I32" s="30" t="str">
        <f t="shared" si="29"/>
        <v/>
      </c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1" t="str">
        <f t="shared" si="30"/>
        <v/>
      </c>
      <c r="AA32" s="30" t="str">
        <f t="shared" si="31"/>
        <v/>
      </c>
      <c r="AB32" s="30" t="str">
        <f t="shared" si="32"/>
        <v/>
      </c>
      <c r="AC32" s="30" t="str">
        <f t="shared" si="33"/>
        <v/>
      </c>
      <c r="AD32" s="30" t="str">
        <f t="shared" si="34"/>
        <v/>
      </c>
      <c r="AE32" s="30" t="str">
        <f t="shared" si="35"/>
        <v/>
      </c>
      <c r="AF32" s="30" t="str">
        <f t="shared" si="36"/>
        <v/>
      </c>
      <c r="AG32" s="30" t="str">
        <f t="shared" si="37"/>
        <v/>
      </c>
      <c r="AH32" s="30" t="str">
        <f t="shared" si="38"/>
        <v/>
      </c>
      <c r="AI32" s="30" t="str">
        <f t="shared" si="39"/>
        <v/>
      </c>
      <c r="AJ32" s="30" t="str">
        <f t="shared" si="40"/>
        <v/>
      </c>
      <c r="AK32" s="30" t="str">
        <f t="shared" si="41"/>
        <v/>
      </c>
      <c r="AL32" s="30" t="str">
        <f t="shared" si="42"/>
        <v/>
      </c>
      <c r="AM32" s="30" t="str">
        <f t="shared" si="43"/>
        <v/>
      </c>
      <c r="AN32" s="30" t="str">
        <f t="shared" si="44"/>
        <v/>
      </c>
      <c r="AO32" s="30" t="str">
        <f t="shared" si="45"/>
        <v/>
      </c>
      <c r="AP32" s="30" t="str">
        <f t="shared" si="46"/>
        <v/>
      </c>
      <c r="AQ32" s="30" t="str">
        <f t="shared" si="47"/>
        <v/>
      </c>
      <c r="AR32" s="30" t="str">
        <f t="shared" si="48"/>
        <v/>
      </c>
      <c r="AS32" s="30" t="str">
        <f t="shared" si="49"/>
        <v/>
      </c>
      <c r="AT32" s="29" t="str">
        <f t="shared" si="50"/>
        <v/>
      </c>
      <c r="AU32" s="29" t="str">
        <f t="shared" si="51"/>
        <v/>
      </c>
    </row>
    <row r="33" spans="1:47" s="78" customFormat="1" ht="15.75" thickBot="1">
      <c r="A33" s="54"/>
      <c r="B33" s="34"/>
      <c r="C33" s="34"/>
      <c r="D33" s="35" t="str">
        <f t="shared" si="26"/>
        <v/>
      </c>
      <c r="E33" s="34"/>
      <c r="F33" s="35" t="str">
        <f t="shared" si="27"/>
        <v/>
      </c>
      <c r="G33" s="34"/>
      <c r="H33" s="33" t="str">
        <f t="shared" si="28"/>
        <v/>
      </c>
      <c r="I33" s="30" t="str">
        <f t="shared" si="29"/>
        <v/>
      </c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1" t="str">
        <f t="shared" si="30"/>
        <v/>
      </c>
      <c r="AA33" s="30" t="str">
        <f t="shared" si="31"/>
        <v/>
      </c>
      <c r="AB33" s="30" t="str">
        <f t="shared" si="32"/>
        <v/>
      </c>
      <c r="AC33" s="30" t="str">
        <f t="shared" si="33"/>
        <v/>
      </c>
      <c r="AD33" s="30" t="str">
        <f t="shared" si="34"/>
        <v/>
      </c>
      <c r="AE33" s="30" t="str">
        <f t="shared" si="35"/>
        <v/>
      </c>
      <c r="AF33" s="30" t="str">
        <f t="shared" si="36"/>
        <v/>
      </c>
      <c r="AG33" s="30" t="str">
        <f t="shared" si="37"/>
        <v/>
      </c>
      <c r="AH33" s="30" t="str">
        <f t="shared" si="38"/>
        <v/>
      </c>
      <c r="AI33" s="30" t="str">
        <f t="shared" si="39"/>
        <v/>
      </c>
      <c r="AJ33" s="30" t="str">
        <f t="shared" si="40"/>
        <v/>
      </c>
      <c r="AK33" s="30" t="str">
        <f t="shared" si="41"/>
        <v/>
      </c>
      <c r="AL33" s="30" t="str">
        <f t="shared" si="42"/>
        <v/>
      </c>
      <c r="AM33" s="30" t="str">
        <f t="shared" si="43"/>
        <v/>
      </c>
      <c r="AN33" s="30" t="str">
        <f t="shared" si="44"/>
        <v/>
      </c>
      <c r="AO33" s="30" t="str">
        <f t="shared" si="45"/>
        <v/>
      </c>
      <c r="AP33" s="30" t="str">
        <f t="shared" si="46"/>
        <v/>
      </c>
      <c r="AQ33" s="30" t="str">
        <f t="shared" si="47"/>
        <v/>
      </c>
      <c r="AR33" s="30" t="str">
        <f t="shared" si="48"/>
        <v/>
      </c>
      <c r="AS33" s="30" t="str">
        <f t="shared" si="49"/>
        <v/>
      </c>
      <c r="AT33" s="29" t="str">
        <f t="shared" si="50"/>
        <v/>
      </c>
      <c r="AU33" s="29" t="str">
        <f t="shared" si="51"/>
        <v/>
      </c>
    </row>
    <row r="34" spans="1:47" s="78" customFormat="1" ht="15.75" thickBot="1">
      <c r="A34" s="54"/>
      <c r="B34" s="34"/>
      <c r="C34" s="34"/>
      <c r="D34" s="35" t="str">
        <f t="shared" si="26"/>
        <v/>
      </c>
      <c r="E34" s="34"/>
      <c r="F34" s="35" t="str">
        <f t="shared" si="27"/>
        <v/>
      </c>
      <c r="G34" s="34"/>
      <c r="H34" s="33" t="str">
        <f t="shared" si="28"/>
        <v/>
      </c>
      <c r="I34" s="30" t="str">
        <f t="shared" si="29"/>
        <v/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1" t="str">
        <f t="shared" si="30"/>
        <v/>
      </c>
      <c r="AA34" s="30" t="str">
        <f t="shared" si="31"/>
        <v/>
      </c>
      <c r="AB34" s="30" t="str">
        <f t="shared" si="32"/>
        <v/>
      </c>
      <c r="AC34" s="30" t="str">
        <f t="shared" si="33"/>
        <v/>
      </c>
      <c r="AD34" s="30" t="str">
        <f t="shared" si="34"/>
        <v/>
      </c>
      <c r="AE34" s="30" t="str">
        <f t="shared" si="35"/>
        <v/>
      </c>
      <c r="AF34" s="30" t="str">
        <f t="shared" si="36"/>
        <v/>
      </c>
      <c r="AG34" s="30" t="str">
        <f t="shared" si="37"/>
        <v/>
      </c>
      <c r="AH34" s="30" t="str">
        <f t="shared" si="38"/>
        <v/>
      </c>
      <c r="AI34" s="30" t="str">
        <f t="shared" si="39"/>
        <v/>
      </c>
      <c r="AJ34" s="30" t="str">
        <f t="shared" si="40"/>
        <v/>
      </c>
      <c r="AK34" s="30" t="str">
        <f t="shared" si="41"/>
        <v/>
      </c>
      <c r="AL34" s="30" t="str">
        <f t="shared" si="42"/>
        <v/>
      </c>
      <c r="AM34" s="30" t="str">
        <f t="shared" si="43"/>
        <v/>
      </c>
      <c r="AN34" s="30" t="str">
        <f t="shared" si="44"/>
        <v/>
      </c>
      <c r="AO34" s="30" t="str">
        <f t="shared" si="45"/>
        <v/>
      </c>
      <c r="AP34" s="30" t="str">
        <f t="shared" si="46"/>
        <v/>
      </c>
      <c r="AQ34" s="30" t="str">
        <f t="shared" si="47"/>
        <v/>
      </c>
      <c r="AR34" s="30" t="str">
        <f t="shared" si="48"/>
        <v/>
      </c>
      <c r="AS34" s="30" t="str">
        <f t="shared" si="49"/>
        <v/>
      </c>
      <c r="AT34" s="29" t="str">
        <f t="shared" si="50"/>
        <v/>
      </c>
      <c r="AU34" s="29" t="str">
        <f t="shared" si="51"/>
        <v/>
      </c>
    </row>
    <row r="35" spans="1:47" s="78" customFormat="1" ht="15.75" thickBot="1">
      <c r="A35" s="54"/>
      <c r="B35" s="34"/>
      <c r="C35" s="34"/>
      <c r="D35" s="35" t="str">
        <f t="shared" si="26"/>
        <v/>
      </c>
      <c r="E35" s="34"/>
      <c r="F35" s="35" t="str">
        <f t="shared" si="27"/>
        <v/>
      </c>
      <c r="G35" s="34"/>
      <c r="H35" s="33" t="str">
        <f t="shared" si="28"/>
        <v/>
      </c>
      <c r="I35" s="30" t="str">
        <f t="shared" si="29"/>
        <v/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1" t="str">
        <f t="shared" si="30"/>
        <v/>
      </c>
      <c r="AA35" s="30" t="str">
        <f t="shared" si="31"/>
        <v/>
      </c>
      <c r="AB35" s="30" t="str">
        <f t="shared" si="32"/>
        <v/>
      </c>
      <c r="AC35" s="30" t="str">
        <f t="shared" si="33"/>
        <v/>
      </c>
      <c r="AD35" s="30" t="str">
        <f t="shared" si="34"/>
        <v/>
      </c>
      <c r="AE35" s="30" t="str">
        <f t="shared" si="35"/>
        <v/>
      </c>
      <c r="AF35" s="30" t="str">
        <f t="shared" si="36"/>
        <v/>
      </c>
      <c r="AG35" s="30" t="str">
        <f t="shared" si="37"/>
        <v/>
      </c>
      <c r="AH35" s="30" t="str">
        <f t="shared" si="38"/>
        <v/>
      </c>
      <c r="AI35" s="30" t="str">
        <f t="shared" si="39"/>
        <v/>
      </c>
      <c r="AJ35" s="30" t="str">
        <f t="shared" si="40"/>
        <v/>
      </c>
      <c r="AK35" s="30" t="str">
        <f t="shared" si="41"/>
        <v/>
      </c>
      <c r="AL35" s="30" t="str">
        <f t="shared" si="42"/>
        <v/>
      </c>
      <c r="AM35" s="30" t="str">
        <f t="shared" si="43"/>
        <v/>
      </c>
      <c r="AN35" s="30" t="str">
        <f t="shared" si="44"/>
        <v/>
      </c>
      <c r="AO35" s="30" t="str">
        <f t="shared" si="45"/>
        <v/>
      </c>
      <c r="AP35" s="30" t="str">
        <f t="shared" si="46"/>
        <v/>
      </c>
      <c r="AQ35" s="30" t="str">
        <f t="shared" si="47"/>
        <v/>
      </c>
      <c r="AR35" s="30" t="str">
        <f t="shared" si="48"/>
        <v/>
      </c>
      <c r="AS35" s="30" t="str">
        <f t="shared" si="49"/>
        <v/>
      </c>
      <c r="AT35" s="29" t="str">
        <f t="shared" si="50"/>
        <v/>
      </c>
      <c r="AU35" s="29" t="str">
        <f t="shared" si="51"/>
        <v/>
      </c>
    </row>
    <row r="36" spans="1:47" ht="15.75" thickBot="1">
      <c r="A36" s="54"/>
      <c r="B36" s="34"/>
      <c r="C36" s="34"/>
      <c r="D36" s="35" t="str">
        <f t="shared" si="0"/>
        <v/>
      </c>
      <c r="E36" s="34"/>
      <c r="F36" s="35" t="str">
        <f t="shared" si="24"/>
        <v/>
      </c>
      <c r="G36" s="34"/>
      <c r="H36" s="33" t="str">
        <f t="shared" si="1"/>
        <v/>
      </c>
      <c r="I36" s="30" t="str">
        <f t="shared" si="2"/>
        <v/>
      </c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1" t="str">
        <f t="shared" si="3"/>
        <v/>
      </c>
      <c r="AA36" s="30" t="str">
        <f t="shared" si="4"/>
        <v/>
      </c>
      <c r="AB36" s="30" t="str">
        <f t="shared" si="5"/>
        <v/>
      </c>
      <c r="AC36" s="30" t="str">
        <f t="shared" si="6"/>
        <v/>
      </c>
      <c r="AD36" s="30" t="str">
        <f t="shared" si="7"/>
        <v/>
      </c>
      <c r="AE36" s="30" t="str">
        <f t="shared" si="8"/>
        <v/>
      </c>
      <c r="AF36" s="30" t="str">
        <f t="shared" si="9"/>
        <v/>
      </c>
      <c r="AG36" s="30" t="str">
        <f t="shared" si="10"/>
        <v/>
      </c>
      <c r="AH36" s="30" t="str">
        <f t="shared" si="11"/>
        <v/>
      </c>
      <c r="AI36" s="30" t="str">
        <f t="shared" si="12"/>
        <v/>
      </c>
      <c r="AJ36" s="30" t="str">
        <f t="shared" si="13"/>
        <v/>
      </c>
      <c r="AK36" s="30" t="str">
        <f t="shared" si="14"/>
        <v/>
      </c>
      <c r="AL36" s="30" t="str">
        <f t="shared" si="15"/>
        <v/>
      </c>
      <c r="AM36" s="30" t="str">
        <f t="shared" si="16"/>
        <v/>
      </c>
      <c r="AN36" s="30" t="str">
        <f t="shared" si="17"/>
        <v/>
      </c>
      <c r="AO36" s="30" t="str">
        <f t="shared" si="18"/>
        <v/>
      </c>
      <c r="AP36" s="30" t="str">
        <f t="shared" si="19"/>
        <v/>
      </c>
      <c r="AQ36" s="30" t="str">
        <f t="shared" si="20"/>
        <v/>
      </c>
      <c r="AR36" s="30" t="str">
        <f t="shared" si="21"/>
        <v/>
      </c>
      <c r="AS36" s="30" t="str">
        <f t="shared" si="22"/>
        <v/>
      </c>
      <c r="AT36" s="29" t="str">
        <f t="shared" si="25"/>
        <v/>
      </c>
      <c r="AU36" s="29" t="str">
        <f t="shared" si="23"/>
        <v/>
      </c>
    </row>
    <row r="37" spans="1:47" ht="15.75" thickBot="1">
      <c r="A37" s="26" t="s">
        <v>74</v>
      </c>
      <c r="B37" s="26"/>
      <c r="C37" s="26"/>
      <c r="D37" s="28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7">
        <f>SUM(Z16:Z36)</f>
        <v>0</v>
      </c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9">
        <f>SUM(AT16:AT36)</f>
        <v>0</v>
      </c>
      <c r="AU37" s="26" t="str">
        <f t="shared" si="23"/>
        <v/>
      </c>
    </row>
    <row r="40" spans="1:47">
      <c r="B40" t="s">
        <v>73</v>
      </c>
    </row>
    <row r="42" spans="1:47">
      <c r="B42" t="s">
        <v>72</v>
      </c>
    </row>
    <row r="43" spans="1:47">
      <c r="B43" t="s">
        <v>71</v>
      </c>
    </row>
    <row r="44" spans="1:47">
      <c r="B44" t="s">
        <v>70</v>
      </c>
    </row>
  </sheetData>
  <sheetProtection selectLockedCells="1"/>
  <mergeCells count="17">
    <mergeCell ref="AT13:AU13"/>
    <mergeCell ref="B14:I14"/>
    <mergeCell ref="N14:P14"/>
    <mergeCell ref="S14:V14"/>
    <mergeCell ref="A7:B7"/>
    <mergeCell ref="B13:Y13"/>
    <mergeCell ref="Z13:Z14"/>
    <mergeCell ref="AA13:AS13"/>
    <mergeCell ref="J7:N7"/>
    <mergeCell ref="J9:N9"/>
    <mergeCell ref="B1:J1"/>
    <mergeCell ref="D2:G2"/>
    <mergeCell ref="B3:H3"/>
    <mergeCell ref="B4:I4"/>
    <mergeCell ref="A13:A14"/>
    <mergeCell ref="A6:B6"/>
    <mergeCell ref="C6:H6"/>
  </mergeCells>
  <pageMargins left="0.23622047244094491" right="0.19685039370078741" top="0.78740157480314965" bottom="1.0236220472440944" header="0.51181102362204722" footer="0.78740157480314965"/>
  <pageSetup paperSize="9" scale="26" orientation="landscape" horizontalDpi="300" verticalDpi="300" r:id="rId1"/>
  <headerFooter>
    <oddHeader>&amp;C&amp;8&amp;K000000Version 10/03/2025</oddHeader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view="pageLayout" zoomScaleNormal="106" workbookViewId="0">
      <selection activeCell="B18" sqref="B18"/>
    </sheetView>
  </sheetViews>
  <sheetFormatPr baseColWidth="10" defaultColWidth="11.5703125" defaultRowHeight="15"/>
  <cols>
    <col min="1" max="1" width="40.42578125" customWidth="1"/>
    <col min="2" max="2" width="29" customWidth="1"/>
    <col min="7" max="7" width="25.85546875" customWidth="1"/>
    <col min="10" max="10" width="25.28515625" customWidth="1"/>
    <col min="20" max="20" width="14.42578125" customWidth="1"/>
    <col min="26" max="26" width="12.7109375" customWidth="1"/>
  </cols>
  <sheetData>
    <row r="1" spans="1:32" ht="102" customHeight="1">
      <c r="A1" s="45"/>
      <c r="B1" s="146" t="s">
        <v>210</v>
      </c>
      <c r="C1" s="147"/>
      <c r="D1" s="147"/>
      <c r="E1" s="147"/>
      <c r="F1" s="147"/>
      <c r="G1" s="147"/>
      <c r="H1" s="147"/>
      <c r="I1" s="147"/>
      <c r="J1" s="147"/>
      <c r="K1" s="45"/>
      <c r="L1" s="72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</row>
    <row r="2" spans="1:32" ht="18.75" customHeight="1">
      <c r="A2" s="45"/>
      <c r="B2" s="152" t="s">
        <v>171</v>
      </c>
      <c r="C2" s="152"/>
      <c r="D2" s="152"/>
      <c r="E2" s="152"/>
      <c r="F2" s="152"/>
      <c r="G2" s="152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2" ht="24.75">
      <c r="A3" s="45"/>
      <c r="B3" s="46"/>
      <c r="C3" s="68" t="s">
        <v>172</v>
      </c>
      <c r="D3" s="68"/>
      <c r="E3" s="68"/>
      <c r="F3" s="68"/>
      <c r="G3" s="68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</row>
    <row r="4" spans="1:32" ht="18.75">
      <c r="A4" s="45"/>
      <c r="B4" s="69" t="s">
        <v>207</v>
      </c>
      <c r="C4" s="69"/>
      <c r="D4" s="69"/>
      <c r="E4" s="69"/>
      <c r="F4" s="69"/>
      <c r="G4" s="69"/>
      <c r="H4" s="69"/>
      <c r="I4" s="45"/>
      <c r="J4" s="158" t="s">
        <v>129</v>
      </c>
      <c r="K4" s="158"/>
      <c r="L4" s="158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</row>
    <row r="5" spans="1:32">
      <c r="A5" s="67"/>
      <c r="B5" s="45"/>
      <c r="C5" s="45"/>
      <c r="D5" s="45"/>
      <c r="E5" s="45"/>
      <c r="F5" s="45"/>
      <c r="G5" s="45"/>
      <c r="H5" s="45"/>
      <c r="I5" s="45"/>
      <c r="J5" s="121" t="s">
        <v>128</v>
      </c>
      <c r="K5" s="121"/>
      <c r="L5" s="121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</row>
    <row r="6" spans="1:32" ht="17.25" customHeight="1">
      <c r="A6" s="64"/>
      <c r="B6" s="70" t="s">
        <v>168</v>
      </c>
      <c r="C6" s="70"/>
      <c r="D6" s="70"/>
      <c r="E6" s="70"/>
      <c r="F6" s="70"/>
      <c r="G6" s="70"/>
      <c r="H6" s="45"/>
      <c r="I6" s="45"/>
      <c r="J6" s="122" t="s">
        <v>183</v>
      </c>
      <c r="K6" s="122"/>
      <c r="L6" s="122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1:32" ht="17.25" customHeight="1">
      <c r="A7" s="64"/>
      <c r="B7" s="70"/>
      <c r="C7" s="70"/>
      <c r="D7" s="70"/>
      <c r="E7" s="70"/>
      <c r="F7" s="70"/>
      <c r="G7" s="70"/>
      <c r="H7" s="45"/>
      <c r="I7" s="45"/>
      <c r="J7" s="75"/>
      <c r="K7" s="7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</row>
    <row r="8" spans="1:32" ht="18.75" thickBot="1">
      <c r="A8" s="65" t="s">
        <v>65</v>
      </c>
      <c r="B8" s="105">
        <f>Accueil!C12</f>
        <v>0</v>
      </c>
      <c r="C8" s="45"/>
      <c r="D8" s="45"/>
      <c r="E8" s="45"/>
      <c r="F8" s="45"/>
      <c r="G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</row>
    <row r="9" spans="1:32" ht="18.75" thickBot="1">
      <c r="A9" s="61" t="s">
        <v>1</v>
      </c>
      <c r="B9" s="105">
        <f>Accueil!C13</f>
        <v>0</v>
      </c>
      <c r="C9" s="45"/>
      <c r="D9" s="45"/>
      <c r="E9" s="45"/>
      <c r="F9" s="45"/>
      <c r="G9" s="45"/>
      <c r="J9" s="71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</row>
    <row r="10" spans="1:32" ht="27.75" customHeight="1" thickBot="1">
      <c r="A10" s="61" t="s">
        <v>66</v>
      </c>
      <c r="B10" s="105">
        <f>Accueil!C14</f>
        <v>0</v>
      </c>
      <c r="C10" s="45"/>
      <c r="D10" s="45"/>
      <c r="E10" s="45"/>
      <c r="F10" s="45"/>
      <c r="G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</row>
    <row r="11" spans="1:32" ht="15.75" thickBot="1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</row>
    <row r="12" spans="1:32" ht="33.75" customHeight="1" thickBot="1">
      <c r="A12" s="132" t="s">
        <v>127</v>
      </c>
      <c r="B12" s="156" t="s">
        <v>130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48"/>
      <c r="T12" s="141" t="s">
        <v>131</v>
      </c>
      <c r="U12" s="157" t="s">
        <v>132</v>
      </c>
      <c r="V12" s="142" t="s">
        <v>133</v>
      </c>
      <c r="W12" s="142"/>
      <c r="X12" s="142"/>
      <c r="Y12" s="142"/>
      <c r="Z12" s="142"/>
      <c r="AA12" s="142"/>
      <c r="AB12" s="142"/>
      <c r="AC12" s="142"/>
      <c r="AD12" s="142"/>
      <c r="AE12" s="142"/>
      <c r="AF12" s="38"/>
    </row>
    <row r="13" spans="1:32" ht="68.25" customHeight="1" thickBot="1">
      <c r="A13" s="133"/>
      <c r="B13" s="159" t="s">
        <v>134</v>
      </c>
      <c r="C13" s="159"/>
      <c r="D13" s="159"/>
      <c r="E13" s="41" t="s">
        <v>107</v>
      </c>
      <c r="F13" s="160" t="s">
        <v>135</v>
      </c>
      <c r="G13" s="160"/>
      <c r="H13" s="160"/>
      <c r="I13" s="160"/>
      <c r="J13" s="160"/>
      <c r="K13" s="160"/>
      <c r="L13" s="41" t="s">
        <v>136</v>
      </c>
      <c r="M13" s="160" t="s">
        <v>137</v>
      </c>
      <c r="N13" s="160"/>
      <c r="O13" s="160"/>
      <c r="P13" s="160"/>
      <c r="Q13" s="160" t="s">
        <v>138</v>
      </c>
      <c r="R13" s="41" t="s">
        <v>97</v>
      </c>
      <c r="S13" s="41" t="s">
        <v>139</v>
      </c>
      <c r="T13" s="141"/>
      <c r="U13" s="141"/>
      <c r="V13" s="40" t="s">
        <v>140</v>
      </c>
      <c r="W13" s="40" t="s">
        <v>141</v>
      </c>
      <c r="X13" s="40" t="s">
        <v>142</v>
      </c>
      <c r="Y13" s="40" t="s">
        <v>143</v>
      </c>
      <c r="Z13" s="40" t="s">
        <v>144</v>
      </c>
      <c r="AA13" s="40" t="s">
        <v>145</v>
      </c>
      <c r="AB13" s="40" t="s">
        <v>146</v>
      </c>
      <c r="AC13" s="40" t="s">
        <v>147</v>
      </c>
      <c r="AD13" s="40" t="s">
        <v>97</v>
      </c>
      <c r="AE13" s="40" t="s">
        <v>148</v>
      </c>
      <c r="AF13" s="38" t="s">
        <v>95</v>
      </c>
    </row>
    <row r="14" spans="1:32" ht="54.75" customHeight="1" thickBot="1">
      <c r="A14" s="154" t="s">
        <v>162</v>
      </c>
      <c r="B14" s="151" t="s">
        <v>186</v>
      </c>
      <c r="C14" s="151" t="s">
        <v>187</v>
      </c>
      <c r="D14" s="148" t="s">
        <v>149</v>
      </c>
      <c r="E14" s="149" t="s">
        <v>188</v>
      </c>
      <c r="F14" s="92" t="s">
        <v>190</v>
      </c>
      <c r="G14" s="92" t="s">
        <v>189</v>
      </c>
      <c r="H14" s="92" t="s">
        <v>191</v>
      </c>
      <c r="I14" s="92" t="s">
        <v>192</v>
      </c>
      <c r="J14" s="92" t="s">
        <v>193</v>
      </c>
      <c r="K14" s="92" t="s">
        <v>194</v>
      </c>
      <c r="L14" s="149" t="s">
        <v>188</v>
      </c>
      <c r="M14" s="92" t="s">
        <v>195</v>
      </c>
      <c r="N14" s="92" t="s">
        <v>196</v>
      </c>
      <c r="O14" s="92" t="s">
        <v>197</v>
      </c>
      <c r="P14" s="92" t="s">
        <v>198</v>
      </c>
      <c r="Q14" s="92" t="s">
        <v>199</v>
      </c>
      <c r="R14" s="149" t="s">
        <v>200</v>
      </c>
      <c r="S14" s="149" t="s">
        <v>201</v>
      </c>
      <c r="T14" s="148" t="s">
        <v>150</v>
      </c>
      <c r="U14" s="150" t="s">
        <v>151</v>
      </c>
      <c r="V14" s="148" t="s">
        <v>152</v>
      </c>
      <c r="W14" s="148" t="s">
        <v>153</v>
      </c>
      <c r="X14" s="148" t="s">
        <v>154</v>
      </c>
      <c r="Y14" s="148" t="s">
        <v>154</v>
      </c>
      <c r="Z14" s="148" t="s">
        <v>154</v>
      </c>
      <c r="AA14" s="148" t="s">
        <v>154</v>
      </c>
      <c r="AB14" s="148" t="s">
        <v>154</v>
      </c>
      <c r="AC14" s="148" t="s">
        <v>154</v>
      </c>
      <c r="AD14" s="148" t="s">
        <v>155</v>
      </c>
      <c r="AE14" s="148" t="s">
        <v>154</v>
      </c>
      <c r="AF14" s="153"/>
    </row>
    <row r="15" spans="1:32" ht="38.450000000000003" customHeight="1" thickBot="1">
      <c r="A15" s="155"/>
      <c r="B15" s="151"/>
      <c r="C15" s="151"/>
      <c r="D15" s="148"/>
      <c r="E15" s="149"/>
      <c r="F15" s="94" t="s">
        <v>156</v>
      </c>
      <c r="G15" s="94" t="s">
        <v>156</v>
      </c>
      <c r="H15" s="94" t="s">
        <v>156</v>
      </c>
      <c r="I15" s="94" t="s">
        <v>156</v>
      </c>
      <c r="J15" s="94" t="s">
        <v>156</v>
      </c>
      <c r="K15" s="94" t="s">
        <v>156</v>
      </c>
      <c r="L15" s="149"/>
      <c r="M15" s="94" t="s">
        <v>157</v>
      </c>
      <c r="N15" s="94" t="s">
        <v>157</v>
      </c>
      <c r="O15" s="94" t="s">
        <v>157</v>
      </c>
      <c r="P15" s="94" t="s">
        <v>157</v>
      </c>
      <c r="Q15" s="94" t="s">
        <v>156</v>
      </c>
      <c r="R15" s="149"/>
      <c r="S15" s="149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53"/>
    </row>
    <row r="16" spans="1:32" ht="15.75" thickBot="1">
      <c r="A16" s="57"/>
      <c r="B16" s="34"/>
      <c r="C16" s="34"/>
      <c r="D16" s="30" t="str">
        <f>IF(ISBLANK(C16),"",IF(ISNONTEXT(C16),10000/(B16*C16),"alignement"))</f>
        <v/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3" t="str">
        <f t="shared" ref="T16:T36" si="0">IF(ISBLANK(B16),"",SUM(F16:K16))</f>
        <v/>
      </c>
      <c r="U16" s="51" t="str">
        <f>IF(ISBLANK(B16),"",IF(ISNONTEXT(D16),ROUND((SUM(F16:K16)/D16),3),"alignement"))</f>
        <v/>
      </c>
      <c r="V16" s="30" t="str">
        <f t="shared" ref="V16:V36" si="1">IF(ISBLANK(E16),"",E16*3.41)</f>
        <v/>
      </c>
      <c r="W16" s="30" t="str">
        <f t="shared" ref="W16:W36" si="2">IF(ISBLANK(B16),"",(F16*(2.42+3.24)+G16*(3.6+3.24)+H16*(2.91+3.24)+I16*(23.48+3.24)+J16*(1.9+3.24)+K16*(2.21+3.24)))</f>
        <v/>
      </c>
      <c r="X16" s="30" t="str">
        <f>IF(ISBLANK(L16),"",L16*(2.65+1.88))</f>
        <v/>
      </c>
      <c r="Y16" s="30" t="str">
        <f t="shared" ref="Y16:Y36" si="3">IF(ISBLANK(M16),"",M16*(4.8+2.21))</f>
        <v/>
      </c>
      <c r="Z16" s="30" t="str">
        <f t="shared" ref="Z16:Z36" si="4">IF(ISBLANK(N16),"",N16*(19.32+5))</f>
        <v/>
      </c>
      <c r="AA16" s="30" t="str">
        <f t="shared" ref="AA16:AA36" si="5">IF(ISBLANK(O16),"",O16*(0.72))</f>
        <v/>
      </c>
      <c r="AB16" s="30" t="str">
        <f t="shared" ref="AB16:AB36" si="6">IF(ISBLANK(P16),"",P16*(0.22))</f>
        <v/>
      </c>
      <c r="AC16" s="30" t="str">
        <f t="shared" ref="AC16:AC36" si="7">IF(ISBLANK(Q16),"",Q16*(1.98))</f>
        <v/>
      </c>
      <c r="AD16" s="30" t="str">
        <f t="shared" ref="AD16:AD36" si="8">IF(ISBLANK(R16),"",R16*(4.51))</f>
        <v/>
      </c>
      <c r="AE16" s="30" t="str">
        <f t="shared" ref="AE16:AE36" si="9">IF(ISBLANK(S16),"",S16*(0.91))</f>
        <v/>
      </c>
      <c r="AF16" s="29" t="str">
        <f t="shared" ref="AF16:AF36" si="10">IF(ISBLANK(B16),"",SUM(V16:AE16))</f>
        <v/>
      </c>
    </row>
    <row r="17" spans="1:32" ht="15.75" thickBot="1">
      <c r="A17" s="57"/>
      <c r="B17" s="34"/>
      <c r="C17" s="34"/>
      <c r="D17" s="30" t="str">
        <f t="shared" ref="D17:D36" si="11">IF(ISBLANK(C17),"",IF(ISNONTEXT(C17),10000/(B17*C17),"alignement"))</f>
        <v/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3" t="str">
        <f t="shared" si="0"/>
        <v/>
      </c>
      <c r="U17" s="51" t="str">
        <f t="shared" ref="U17:U36" si="12">IF(ISBLANK(B17),"",IF(ISNONTEXT(D17),ROUND((SUM(F17:K17)/D17),3),"alignement"))</f>
        <v/>
      </c>
      <c r="V17" s="30" t="str">
        <f t="shared" si="1"/>
        <v/>
      </c>
      <c r="W17" s="30" t="str">
        <f t="shared" si="2"/>
        <v/>
      </c>
      <c r="X17" s="30" t="str">
        <f t="shared" ref="X17:X36" si="13">IF(ISBLANK(L17),"",L17*4.53)</f>
        <v/>
      </c>
      <c r="Y17" s="30" t="str">
        <f t="shared" si="3"/>
        <v/>
      </c>
      <c r="Z17" s="30" t="str">
        <f t="shared" si="4"/>
        <v/>
      </c>
      <c r="AA17" s="30" t="str">
        <f t="shared" si="5"/>
        <v/>
      </c>
      <c r="AB17" s="30" t="str">
        <f t="shared" si="6"/>
        <v/>
      </c>
      <c r="AC17" s="30" t="str">
        <f t="shared" si="7"/>
        <v/>
      </c>
      <c r="AD17" s="30" t="str">
        <f t="shared" si="8"/>
        <v/>
      </c>
      <c r="AE17" s="30" t="str">
        <f t="shared" si="9"/>
        <v/>
      </c>
      <c r="AF17" s="29" t="str">
        <f t="shared" si="10"/>
        <v/>
      </c>
    </row>
    <row r="18" spans="1:32" ht="15.75" thickBot="1">
      <c r="A18" s="57"/>
      <c r="B18" s="34"/>
      <c r="C18" s="34"/>
      <c r="D18" s="30" t="str">
        <f t="shared" si="11"/>
        <v/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3" t="str">
        <f t="shared" si="0"/>
        <v/>
      </c>
      <c r="U18" s="51" t="str">
        <f t="shared" si="12"/>
        <v/>
      </c>
      <c r="V18" s="30" t="str">
        <f t="shared" si="1"/>
        <v/>
      </c>
      <c r="W18" s="30" t="str">
        <f t="shared" si="2"/>
        <v/>
      </c>
      <c r="X18" s="30" t="str">
        <f t="shared" si="13"/>
        <v/>
      </c>
      <c r="Y18" s="30" t="str">
        <f t="shared" si="3"/>
        <v/>
      </c>
      <c r="Z18" s="30" t="str">
        <f t="shared" si="4"/>
        <v/>
      </c>
      <c r="AA18" s="30" t="str">
        <f t="shared" si="5"/>
        <v/>
      </c>
      <c r="AB18" s="30" t="str">
        <f t="shared" si="6"/>
        <v/>
      </c>
      <c r="AC18" s="30" t="str">
        <f t="shared" si="7"/>
        <v/>
      </c>
      <c r="AD18" s="30" t="str">
        <f t="shared" si="8"/>
        <v/>
      </c>
      <c r="AE18" s="30" t="str">
        <f t="shared" si="9"/>
        <v/>
      </c>
      <c r="AF18" s="29" t="str">
        <f t="shared" si="10"/>
        <v/>
      </c>
    </row>
    <row r="19" spans="1:32" ht="15.75" thickBot="1">
      <c r="A19" s="57"/>
      <c r="B19" s="34"/>
      <c r="C19" s="34"/>
      <c r="D19" s="30" t="str">
        <f t="shared" si="11"/>
        <v/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3" t="str">
        <f t="shared" si="0"/>
        <v/>
      </c>
      <c r="U19" s="51" t="str">
        <f t="shared" si="12"/>
        <v/>
      </c>
      <c r="V19" s="30" t="str">
        <f t="shared" si="1"/>
        <v/>
      </c>
      <c r="W19" s="30" t="str">
        <f t="shared" si="2"/>
        <v/>
      </c>
      <c r="X19" s="30" t="str">
        <f t="shared" si="13"/>
        <v/>
      </c>
      <c r="Y19" s="30" t="str">
        <f t="shared" si="3"/>
        <v/>
      </c>
      <c r="Z19" s="30" t="str">
        <f t="shared" si="4"/>
        <v/>
      </c>
      <c r="AA19" s="30" t="str">
        <f t="shared" si="5"/>
        <v/>
      </c>
      <c r="AB19" s="30" t="str">
        <f t="shared" si="6"/>
        <v/>
      </c>
      <c r="AC19" s="30" t="str">
        <f t="shared" si="7"/>
        <v/>
      </c>
      <c r="AD19" s="30" t="str">
        <f t="shared" si="8"/>
        <v/>
      </c>
      <c r="AE19" s="30" t="str">
        <f t="shared" si="9"/>
        <v/>
      </c>
      <c r="AF19" s="29" t="str">
        <f t="shared" si="10"/>
        <v/>
      </c>
    </row>
    <row r="20" spans="1:32" ht="15.75" thickBot="1">
      <c r="A20" s="57"/>
      <c r="B20" s="34"/>
      <c r="C20" s="34"/>
      <c r="D20" s="30" t="str">
        <f t="shared" si="11"/>
        <v/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3" t="str">
        <f t="shared" si="0"/>
        <v/>
      </c>
      <c r="U20" s="51" t="str">
        <f t="shared" si="12"/>
        <v/>
      </c>
      <c r="V20" s="30" t="str">
        <f t="shared" si="1"/>
        <v/>
      </c>
      <c r="W20" s="30" t="str">
        <f t="shared" si="2"/>
        <v/>
      </c>
      <c r="X20" s="30" t="str">
        <f t="shared" si="13"/>
        <v/>
      </c>
      <c r="Y20" s="30" t="str">
        <f t="shared" si="3"/>
        <v/>
      </c>
      <c r="Z20" s="30" t="str">
        <f t="shared" si="4"/>
        <v/>
      </c>
      <c r="AA20" s="30" t="str">
        <f t="shared" si="5"/>
        <v/>
      </c>
      <c r="AB20" s="30" t="str">
        <f t="shared" si="6"/>
        <v/>
      </c>
      <c r="AC20" s="30" t="str">
        <f t="shared" si="7"/>
        <v/>
      </c>
      <c r="AD20" s="30" t="str">
        <f t="shared" si="8"/>
        <v/>
      </c>
      <c r="AE20" s="30" t="str">
        <f t="shared" si="9"/>
        <v/>
      </c>
      <c r="AF20" s="29" t="str">
        <f t="shared" si="10"/>
        <v/>
      </c>
    </row>
    <row r="21" spans="1:32" ht="15.75" thickBot="1">
      <c r="A21" s="57"/>
      <c r="B21" s="34"/>
      <c r="C21" s="34"/>
      <c r="D21" s="30" t="str">
        <f t="shared" si="11"/>
        <v/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3" t="str">
        <f t="shared" si="0"/>
        <v/>
      </c>
      <c r="U21" s="51" t="str">
        <f t="shared" si="12"/>
        <v/>
      </c>
      <c r="V21" s="30" t="str">
        <f t="shared" si="1"/>
        <v/>
      </c>
      <c r="W21" s="30" t="str">
        <f t="shared" si="2"/>
        <v/>
      </c>
      <c r="X21" s="30" t="str">
        <f t="shared" si="13"/>
        <v/>
      </c>
      <c r="Y21" s="30" t="str">
        <f t="shared" si="3"/>
        <v/>
      </c>
      <c r="Z21" s="30" t="str">
        <f t="shared" si="4"/>
        <v/>
      </c>
      <c r="AA21" s="30" t="str">
        <f t="shared" si="5"/>
        <v/>
      </c>
      <c r="AB21" s="30" t="str">
        <f t="shared" si="6"/>
        <v/>
      </c>
      <c r="AC21" s="30" t="str">
        <f t="shared" si="7"/>
        <v/>
      </c>
      <c r="AD21" s="30" t="str">
        <f t="shared" si="8"/>
        <v/>
      </c>
      <c r="AE21" s="30" t="str">
        <f t="shared" si="9"/>
        <v/>
      </c>
      <c r="AF21" s="29" t="str">
        <f t="shared" si="10"/>
        <v/>
      </c>
    </row>
    <row r="22" spans="1:32" ht="15.75" thickBot="1">
      <c r="A22" s="57"/>
      <c r="B22" s="34"/>
      <c r="C22" s="34"/>
      <c r="D22" s="30" t="str">
        <f t="shared" si="11"/>
        <v/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3" t="str">
        <f t="shared" si="0"/>
        <v/>
      </c>
      <c r="U22" s="51" t="str">
        <f t="shared" si="12"/>
        <v/>
      </c>
      <c r="V22" s="30" t="str">
        <f t="shared" si="1"/>
        <v/>
      </c>
      <c r="W22" s="30" t="str">
        <f t="shared" si="2"/>
        <v/>
      </c>
      <c r="X22" s="30" t="str">
        <f t="shared" si="13"/>
        <v/>
      </c>
      <c r="Y22" s="30" t="str">
        <f t="shared" si="3"/>
        <v/>
      </c>
      <c r="Z22" s="30" t="str">
        <f t="shared" si="4"/>
        <v/>
      </c>
      <c r="AA22" s="30" t="str">
        <f t="shared" si="5"/>
        <v/>
      </c>
      <c r="AB22" s="30" t="str">
        <f t="shared" si="6"/>
        <v/>
      </c>
      <c r="AC22" s="30" t="str">
        <f t="shared" si="7"/>
        <v/>
      </c>
      <c r="AD22" s="30" t="str">
        <f t="shared" si="8"/>
        <v/>
      </c>
      <c r="AE22" s="30" t="str">
        <f t="shared" si="9"/>
        <v/>
      </c>
      <c r="AF22" s="29" t="str">
        <f t="shared" si="10"/>
        <v/>
      </c>
    </row>
    <row r="23" spans="1:32" s="78" customFormat="1" ht="15.75" thickBot="1">
      <c r="A23" s="57"/>
      <c r="B23" s="34"/>
      <c r="C23" s="34"/>
      <c r="D23" s="30" t="str">
        <f t="shared" ref="D23:D35" si="14">IF(ISBLANK(C23),"",IF(ISNONTEXT(C23),10000/(B23*C23),"alignement"))</f>
        <v/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3" t="str">
        <f t="shared" ref="T23:T35" si="15">IF(ISBLANK(B23),"",SUM(F23:K23))</f>
        <v/>
      </c>
      <c r="U23" s="51" t="str">
        <f t="shared" ref="U23:U35" si="16">IF(ISBLANK(B23),"",IF(ISNONTEXT(D23),ROUND((SUM(F23:K23)/D23),3),"alignement"))</f>
        <v/>
      </c>
      <c r="V23" s="30" t="str">
        <f t="shared" ref="V23:V35" si="17">IF(ISBLANK(E23),"",E23*3.41)</f>
        <v/>
      </c>
      <c r="W23" s="30" t="str">
        <f t="shared" ref="W23:W35" si="18">IF(ISBLANK(B23),"",(F23*(2.42+3.24)+G23*(3.6+3.24)+H23*(2.91+3.24)+I23*(23.48+3.24)+J23*(1.9+3.24)+K23*(2.21+3.24)))</f>
        <v/>
      </c>
      <c r="X23" s="30" t="str">
        <f t="shared" ref="X23:X35" si="19">IF(ISBLANK(L23),"",L23*4.53)</f>
        <v/>
      </c>
      <c r="Y23" s="30" t="str">
        <f t="shared" ref="Y23:Y35" si="20">IF(ISBLANK(M23),"",M23*(4.8+2.21))</f>
        <v/>
      </c>
      <c r="Z23" s="30" t="str">
        <f t="shared" ref="Z23:Z35" si="21">IF(ISBLANK(N23),"",N23*(19.32+5))</f>
        <v/>
      </c>
      <c r="AA23" s="30" t="str">
        <f t="shared" ref="AA23:AA35" si="22">IF(ISBLANK(O23),"",O23*(0.72))</f>
        <v/>
      </c>
      <c r="AB23" s="30" t="str">
        <f t="shared" ref="AB23:AB35" si="23">IF(ISBLANK(P23),"",P23*(0.22))</f>
        <v/>
      </c>
      <c r="AC23" s="30" t="str">
        <f t="shared" ref="AC23:AC35" si="24">IF(ISBLANK(Q23),"",Q23*(1.98))</f>
        <v/>
      </c>
      <c r="AD23" s="30" t="str">
        <f t="shared" ref="AD23:AD35" si="25">IF(ISBLANK(R23),"",R23*(4.51))</f>
        <v/>
      </c>
      <c r="AE23" s="30" t="str">
        <f t="shared" ref="AE23:AE35" si="26">IF(ISBLANK(S23),"",S23*(0.91))</f>
        <v/>
      </c>
      <c r="AF23" s="29" t="str">
        <f t="shared" ref="AF23:AF35" si="27">IF(ISBLANK(B23),"",SUM(V23:AE23))</f>
        <v/>
      </c>
    </row>
    <row r="24" spans="1:32" s="78" customFormat="1" ht="15.75" thickBot="1">
      <c r="A24" s="57"/>
      <c r="B24" s="34"/>
      <c r="C24" s="34"/>
      <c r="D24" s="30" t="str">
        <f t="shared" si="14"/>
        <v/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3" t="str">
        <f t="shared" si="15"/>
        <v/>
      </c>
      <c r="U24" s="51" t="str">
        <f t="shared" si="16"/>
        <v/>
      </c>
      <c r="V24" s="30" t="str">
        <f t="shared" si="17"/>
        <v/>
      </c>
      <c r="W24" s="30" t="str">
        <f t="shared" si="18"/>
        <v/>
      </c>
      <c r="X24" s="30" t="str">
        <f t="shared" si="19"/>
        <v/>
      </c>
      <c r="Y24" s="30" t="str">
        <f t="shared" si="20"/>
        <v/>
      </c>
      <c r="Z24" s="30" t="str">
        <f t="shared" si="21"/>
        <v/>
      </c>
      <c r="AA24" s="30" t="str">
        <f t="shared" si="22"/>
        <v/>
      </c>
      <c r="AB24" s="30" t="str">
        <f t="shared" si="23"/>
        <v/>
      </c>
      <c r="AC24" s="30" t="str">
        <f t="shared" si="24"/>
        <v/>
      </c>
      <c r="AD24" s="30" t="str">
        <f t="shared" si="25"/>
        <v/>
      </c>
      <c r="AE24" s="30" t="str">
        <f t="shared" si="26"/>
        <v/>
      </c>
      <c r="AF24" s="29" t="str">
        <f t="shared" si="27"/>
        <v/>
      </c>
    </row>
    <row r="25" spans="1:32" s="78" customFormat="1" ht="15.75" thickBot="1">
      <c r="A25" s="57"/>
      <c r="B25" s="34"/>
      <c r="C25" s="34"/>
      <c r="D25" s="30" t="str">
        <f t="shared" si="14"/>
        <v/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3" t="str">
        <f t="shared" si="15"/>
        <v/>
      </c>
      <c r="U25" s="51" t="str">
        <f t="shared" si="16"/>
        <v/>
      </c>
      <c r="V25" s="30" t="str">
        <f t="shared" si="17"/>
        <v/>
      </c>
      <c r="W25" s="30" t="str">
        <f t="shared" si="18"/>
        <v/>
      </c>
      <c r="X25" s="30" t="str">
        <f t="shared" si="19"/>
        <v/>
      </c>
      <c r="Y25" s="30" t="str">
        <f t="shared" si="20"/>
        <v/>
      </c>
      <c r="Z25" s="30" t="str">
        <f t="shared" si="21"/>
        <v/>
      </c>
      <c r="AA25" s="30" t="str">
        <f t="shared" si="22"/>
        <v/>
      </c>
      <c r="AB25" s="30" t="str">
        <f t="shared" si="23"/>
        <v/>
      </c>
      <c r="AC25" s="30" t="str">
        <f t="shared" si="24"/>
        <v/>
      </c>
      <c r="AD25" s="30" t="str">
        <f t="shared" si="25"/>
        <v/>
      </c>
      <c r="AE25" s="30" t="str">
        <f t="shared" si="26"/>
        <v/>
      </c>
      <c r="AF25" s="29" t="str">
        <f t="shared" si="27"/>
        <v/>
      </c>
    </row>
    <row r="26" spans="1:32" s="78" customFormat="1" ht="15.75" thickBot="1">
      <c r="A26" s="57"/>
      <c r="B26" s="34"/>
      <c r="C26" s="34"/>
      <c r="D26" s="30" t="str">
        <f t="shared" si="14"/>
        <v/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3" t="str">
        <f t="shared" si="15"/>
        <v/>
      </c>
      <c r="U26" s="51" t="str">
        <f t="shared" si="16"/>
        <v/>
      </c>
      <c r="V26" s="30" t="str">
        <f t="shared" si="17"/>
        <v/>
      </c>
      <c r="W26" s="30" t="str">
        <f t="shared" si="18"/>
        <v/>
      </c>
      <c r="X26" s="30" t="str">
        <f t="shared" si="19"/>
        <v/>
      </c>
      <c r="Y26" s="30" t="str">
        <f t="shared" si="20"/>
        <v/>
      </c>
      <c r="Z26" s="30" t="str">
        <f t="shared" si="21"/>
        <v/>
      </c>
      <c r="AA26" s="30" t="str">
        <f t="shared" si="22"/>
        <v/>
      </c>
      <c r="AB26" s="30" t="str">
        <f t="shared" si="23"/>
        <v/>
      </c>
      <c r="AC26" s="30" t="str">
        <f t="shared" si="24"/>
        <v/>
      </c>
      <c r="AD26" s="30" t="str">
        <f t="shared" si="25"/>
        <v/>
      </c>
      <c r="AE26" s="30" t="str">
        <f t="shared" si="26"/>
        <v/>
      </c>
      <c r="AF26" s="29" t="str">
        <f t="shared" si="27"/>
        <v/>
      </c>
    </row>
    <row r="27" spans="1:32" s="78" customFormat="1" ht="15.75" thickBot="1">
      <c r="A27" s="57"/>
      <c r="B27" s="34"/>
      <c r="C27" s="34"/>
      <c r="D27" s="30" t="str">
        <f t="shared" si="14"/>
        <v/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3" t="str">
        <f t="shared" si="15"/>
        <v/>
      </c>
      <c r="U27" s="51" t="str">
        <f t="shared" si="16"/>
        <v/>
      </c>
      <c r="V27" s="30" t="str">
        <f t="shared" si="17"/>
        <v/>
      </c>
      <c r="W27" s="30" t="str">
        <f t="shared" si="18"/>
        <v/>
      </c>
      <c r="X27" s="30" t="str">
        <f t="shared" si="19"/>
        <v/>
      </c>
      <c r="Y27" s="30" t="str">
        <f t="shared" si="20"/>
        <v/>
      </c>
      <c r="Z27" s="30" t="str">
        <f t="shared" si="21"/>
        <v/>
      </c>
      <c r="AA27" s="30" t="str">
        <f t="shared" si="22"/>
        <v/>
      </c>
      <c r="AB27" s="30" t="str">
        <f t="shared" si="23"/>
        <v/>
      </c>
      <c r="AC27" s="30" t="str">
        <f t="shared" si="24"/>
        <v/>
      </c>
      <c r="AD27" s="30" t="str">
        <f t="shared" si="25"/>
        <v/>
      </c>
      <c r="AE27" s="30" t="str">
        <f t="shared" si="26"/>
        <v/>
      </c>
      <c r="AF27" s="29" t="str">
        <f t="shared" si="27"/>
        <v/>
      </c>
    </row>
    <row r="28" spans="1:32" s="78" customFormat="1" ht="15.75" thickBot="1">
      <c r="A28" s="57"/>
      <c r="B28" s="34"/>
      <c r="C28" s="34"/>
      <c r="D28" s="30" t="str">
        <f t="shared" si="14"/>
        <v/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3" t="str">
        <f t="shared" si="15"/>
        <v/>
      </c>
      <c r="U28" s="51" t="str">
        <f t="shared" si="16"/>
        <v/>
      </c>
      <c r="V28" s="30" t="str">
        <f t="shared" si="17"/>
        <v/>
      </c>
      <c r="W28" s="30" t="str">
        <f t="shared" si="18"/>
        <v/>
      </c>
      <c r="X28" s="30" t="str">
        <f t="shared" si="19"/>
        <v/>
      </c>
      <c r="Y28" s="30" t="str">
        <f t="shared" si="20"/>
        <v/>
      </c>
      <c r="Z28" s="30" t="str">
        <f t="shared" si="21"/>
        <v/>
      </c>
      <c r="AA28" s="30" t="str">
        <f t="shared" si="22"/>
        <v/>
      </c>
      <c r="AB28" s="30" t="str">
        <f t="shared" si="23"/>
        <v/>
      </c>
      <c r="AC28" s="30" t="str">
        <f t="shared" si="24"/>
        <v/>
      </c>
      <c r="AD28" s="30" t="str">
        <f t="shared" si="25"/>
        <v/>
      </c>
      <c r="AE28" s="30" t="str">
        <f t="shared" si="26"/>
        <v/>
      </c>
      <c r="AF28" s="29" t="str">
        <f t="shared" si="27"/>
        <v/>
      </c>
    </row>
    <row r="29" spans="1:32" s="78" customFormat="1" ht="15.75" thickBot="1">
      <c r="A29" s="57"/>
      <c r="B29" s="34"/>
      <c r="C29" s="34"/>
      <c r="D29" s="30" t="str">
        <f t="shared" si="14"/>
        <v/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3" t="str">
        <f t="shared" si="15"/>
        <v/>
      </c>
      <c r="U29" s="51" t="str">
        <f t="shared" si="16"/>
        <v/>
      </c>
      <c r="V29" s="30" t="str">
        <f t="shared" si="17"/>
        <v/>
      </c>
      <c r="W29" s="30" t="str">
        <f t="shared" si="18"/>
        <v/>
      </c>
      <c r="X29" s="30" t="str">
        <f t="shared" si="19"/>
        <v/>
      </c>
      <c r="Y29" s="30" t="str">
        <f t="shared" si="20"/>
        <v/>
      </c>
      <c r="Z29" s="30" t="str">
        <f t="shared" si="21"/>
        <v/>
      </c>
      <c r="AA29" s="30" t="str">
        <f t="shared" si="22"/>
        <v/>
      </c>
      <c r="AB29" s="30" t="str">
        <f t="shared" si="23"/>
        <v/>
      </c>
      <c r="AC29" s="30" t="str">
        <f t="shared" si="24"/>
        <v/>
      </c>
      <c r="AD29" s="30" t="str">
        <f t="shared" si="25"/>
        <v/>
      </c>
      <c r="AE29" s="30" t="str">
        <f t="shared" si="26"/>
        <v/>
      </c>
      <c r="AF29" s="29" t="str">
        <f t="shared" si="27"/>
        <v/>
      </c>
    </row>
    <row r="30" spans="1:32" s="78" customFormat="1" ht="15.75" thickBot="1">
      <c r="A30" s="57"/>
      <c r="B30" s="34"/>
      <c r="C30" s="34"/>
      <c r="D30" s="30" t="str">
        <f t="shared" si="14"/>
        <v/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3" t="str">
        <f t="shared" si="15"/>
        <v/>
      </c>
      <c r="U30" s="51" t="str">
        <f t="shared" si="16"/>
        <v/>
      </c>
      <c r="V30" s="30" t="str">
        <f t="shared" si="17"/>
        <v/>
      </c>
      <c r="W30" s="30" t="str">
        <f t="shared" si="18"/>
        <v/>
      </c>
      <c r="X30" s="30" t="str">
        <f t="shared" si="19"/>
        <v/>
      </c>
      <c r="Y30" s="30" t="str">
        <f t="shared" si="20"/>
        <v/>
      </c>
      <c r="Z30" s="30" t="str">
        <f t="shared" si="21"/>
        <v/>
      </c>
      <c r="AA30" s="30" t="str">
        <f t="shared" si="22"/>
        <v/>
      </c>
      <c r="AB30" s="30" t="str">
        <f t="shared" si="23"/>
        <v/>
      </c>
      <c r="AC30" s="30" t="str">
        <f t="shared" si="24"/>
        <v/>
      </c>
      <c r="AD30" s="30" t="str">
        <f t="shared" si="25"/>
        <v/>
      </c>
      <c r="AE30" s="30" t="str">
        <f t="shared" si="26"/>
        <v/>
      </c>
      <c r="AF30" s="29" t="str">
        <f t="shared" si="27"/>
        <v/>
      </c>
    </row>
    <row r="31" spans="1:32" s="78" customFormat="1" ht="15.75" thickBot="1">
      <c r="A31" s="57"/>
      <c r="B31" s="34"/>
      <c r="C31" s="34"/>
      <c r="D31" s="30" t="str">
        <f t="shared" si="14"/>
        <v/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3" t="str">
        <f t="shared" si="15"/>
        <v/>
      </c>
      <c r="U31" s="51" t="str">
        <f t="shared" si="16"/>
        <v/>
      </c>
      <c r="V31" s="30" t="str">
        <f t="shared" si="17"/>
        <v/>
      </c>
      <c r="W31" s="30" t="str">
        <f t="shared" si="18"/>
        <v/>
      </c>
      <c r="X31" s="30" t="str">
        <f t="shared" si="19"/>
        <v/>
      </c>
      <c r="Y31" s="30" t="str">
        <f t="shared" si="20"/>
        <v/>
      </c>
      <c r="Z31" s="30" t="str">
        <f t="shared" si="21"/>
        <v/>
      </c>
      <c r="AA31" s="30" t="str">
        <f t="shared" si="22"/>
        <v/>
      </c>
      <c r="AB31" s="30" t="str">
        <f t="shared" si="23"/>
        <v/>
      </c>
      <c r="AC31" s="30" t="str">
        <f t="shared" si="24"/>
        <v/>
      </c>
      <c r="AD31" s="30" t="str">
        <f t="shared" si="25"/>
        <v/>
      </c>
      <c r="AE31" s="30" t="str">
        <f t="shared" si="26"/>
        <v/>
      </c>
      <c r="AF31" s="29" t="str">
        <f t="shared" si="27"/>
        <v/>
      </c>
    </row>
    <row r="32" spans="1:32" s="78" customFormat="1" ht="15.75" thickBot="1">
      <c r="A32" s="57"/>
      <c r="B32" s="34"/>
      <c r="C32" s="34"/>
      <c r="D32" s="30" t="str">
        <f t="shared" si="14"/>
        <v/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3" t="str">
        <f t="shared" si="15"/>
        <v/>
      </c>
      <c r="U32" s="51" t="str">
        <f t="shared" si="16"/>
        <v/>
      </c>
      <c r="V32" s="30" t="str">
        <f t="shared" si="17"/>
        <v/>
      </c>
      <c r="W32" s="30" t="str">
        <f t="shared" si="18"/>
        <v/>
      </c>
      <c r="X32" s="30" t="str">
        <f t="shared" si="19"/>
        <v/>
      </c>
      <c r="Y32" s="30" t="str">
        <f t="shared" si="20"/>
        <v/>
      </c>
      <c r="Z32" s="30" t="str">
        <f t="shared" si="21"/>
        <v/>
      </c>
      <c r="AA32" s="30" t="str">
        <f t="shared" si="22"/>
        <v/>
      </c>
      <c r="AB32" s="30" t="str">
        <f t="shared" si="23"/>
        <v/>
      </c>
      <c r="AC32" s="30" t="str">
        <f t="shared" si="24"/>
        <v/>
      </c>
      <c r="AD32" s="30" t="str">
        <f t="shared" si="25"/>
        <v/>
      </c>
      <c r="AE32" s="30" t="str">
        <f t="shared" si="26"/>
        <v/>
      </c>
      <c r="AF32" s="29" t="str">
        <f t="shared" si="27"/>
        <v/>
      </c>
    </row>
    <row r="33" spans="1:32" s="78" customFormat="1" ht="15.75" thickBot="1">
      <c r="A33" s="57"/>
      <c r="B33" s="34"/>
      <c r="C33" s="34"/>
      <c r="D33" s="30" t="str">
        <f t="shared" si="14"/>
        <v/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3" t="str">
        <f t="shared" si="15"/>
        <v/>
      </c>
      <c r="U33" s="51" t="str">
        <f t="shared" si="16"/>
        <v/>
      </c>
      <c r="V33" s="30" t="str">
        <f t="shared" si="17"/>
        <v/>
      </c>
      <c r="W33" s="30" t="str">
        <f t="shared" si="18"/>
        <v/>
      </c>
      <c r="X33" s="30" t="str">
        <f t="shared" si="19"/>
        <v/>
      </c>
      <c r="Y33" s="30" t="str">
        <f t="shared" si="20"/>
        <v/>
      </c>
      <c r="Z33" s="30" t="str">
        <f t="shared" si="21"/>
        <v/>
      </c>
      <c r="AA33" s="30" t="str">
        <f t="shared" si="22"/>
        <v/>
      </c>
      <c r="AB33" s="30" t="str">
        <f t="shared" si="23"/>
        <v/>
      </c>
      <c r="AC33" s="30" t="str">
        <f t="shared" si="24"/>
        <v/>
      </c>
      <c r="AD33" s="30" t="str">
        <f t="shared" si="25"/>
        <v/>
      </c>
      <c r="AE33" s="30" t="str">
        <f t="shared" si="26"/>
        <v/>
      </c>
      <c r="AF33" s="29" t="str">
        <f t="shared" si="27"/>
        <v/>
      </c>
    </row>
    <row r="34" spans="1:32" s="78" customFormat="1" ht="15.75" thickBot="1">
      <c r="A34" s="57"/>
      <c r="B34" s="34"/>
      <c r="C34" s="34"/>
      <c r="D34" s="30" t="str">
        <f t="shared" si="14"/>
        <v/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3" t="str">
        <f t="shared" si="15"/>
        <v/>
      </c>
      <c r="U34" s="51" t="str">
        <f t="shared" si="16"/>
        <v/>
      </c>
      <c r="V34" s="30" t="str">
        <f t="shared" si="17"/>
        <v/>
      </c>
      <c r="W34" s="30" t="str">
        <f t="shared" si="18"/>
        <v/>
      </c>
      <c r="X34" s="30" t="str">
        <f t="shared" si="19"/>
        <v/>
      </c>
      <c r="Y34" s="30" t="str">
        <f t="shared" si="20"/>
        <v/>
      </c>
      <c r="Z34" s="30" t="str">
        <f t="shared" si="21"/>
        <v/>
      </c>
      <c r="AA34" s="30" t="str">
        <f t="shared" si="22"/>
        <v/>
      </c>
      <c r="AB34" s="30" t="str">
        <f t="shared" si="23"/>
        <v/>
      </c>
      <c r="AC34" s="30" t="str">
        <f t="shared" si="24"/>
        <v/>
      </c>
      <c r="AD34" s="30" t="str">
        <f t="shared" si="25"/>
        <v/>
      </c>
      <c r="AE34" s="30" t="str">
        <f t="shared" si="26"/>
        <v/>
      </c>
      <c r="AF34" s="29" t="str">
        <f t="shared" si="27"/>
        <v/>
      </c>
    </row>
    <row r="35" spans="1:32" s="78" customFormat="1" ht="15.75" thickBot="1">
      <c r="A35" s="57"/>
      <c r="B35" s="34"/>
      <c r="C35" s="34"/>
      <c r="D35" s="30" t="str">
        <f t="shared" si="14"/>
        <v/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3" t="str">
        <f t="shared" si="15"/>
        <v/>
      </c>
      <c r="U35" s="51" t="str">
        <f t="shared" si="16"/>
        <v/>
      </c>
      <c r="V35" s="30" t="str">
        <f t="shared" si="17"/>
        <v/>
      </c>
      <c r="W35" s="30" t="str">
        <f t="shared" si="18"/>
        <v/>
      </c>
      <c r="X35" s="30" t="str">
        <f t="shared" si="19"/>
        <v/>
      </c>
      <c r="Y35" s="30" t="str">
        <f t="shared" si="20"/>
        <v/>
      </c>
      <c r="Z35" s="30" t="str">
        <f t="shared" si="21"/>
        <v/>
      </c>
      <c r="AA35" s="30" t="str">
        <f t="shared" si="22"/>
        <v/>
      </c>
      <c r="AB35" s="30" t="str">
        <f t="shared" si="23"/>
        <v/>
      </c>
      <c r="AC35" s="30" t="str">
        <f t="shared" si="24"/>
        <v/>
      </c>
      <c r="AD35" s="30" t="str">
        <f t="shared" si="25"/>
        <v/>
      </c>
      <c r="AE35" s="30" t="str">
        <f t="shared" si="26"/>
        <v/>
      </c>
      <c r="AF35" s="29" t="str">
        <f t="shared" si="27"/>
        <v/>
      </c>
    </row>
    <row r="36" spans="1:32" ht="15.75" thickBot="1">
      <c r="A36" s="57"/>
      <c r="B36" s="34"/>
      <c r="C36" s="34"/>
      <c r="D36" s="30" t="str">
        <f t="shared" si="11"/>
        <v/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3" t="str">
        <f t="shared" si="0"/>
        <v/>
      </c>
      <c r="U36" s="51" t="str">
        <f t="shared" si="12"/>
        <v/>
      </c>
      <c r="V36" s="30" t="str">
        <f t="shared" si="1"/>
        <v/>
      </c>
      <c r="W36" s="30" t="str">
        <f t="shared" si="2"/>
        <v/>
      </c>
      <c r="X36" s="30" t="str">
        <f t="shared" si="13"/>
        <v/>
      </c>
      <c r="Y36" s="30" t="str">
        <f t="shared" si="3"/>
        <v/>
      </c>
      <c r="Z36" s="30" t="str">
        <f t="shared" si="4"/>
        <v/>
      </c>
      <c r="AA36" s="30" t="str">
        <f t="shared" si="5"/>
        <v/>
      </c>
      <c r="AB36" s="30" t="str">
        <f t="shared" si="6"/>
        <v/>
      </c>
      <c r="AC36" s="30" t="str">
        <f t="shared" si="7"/>
        <v/>
      </c>
      <c r="AD36" s="30" t="str">
        <f t="shared" si="8"/>
        <v/>
      </c>
      <c r="AE36" s="30" t="str">
        <f t="shared" si="9"/>
        <v/>
      </c>
      <c r="AF36" s="29" t="str">
        <f t="shared" si="10"/>
        <v/>
      </c>
    </row>
    <row r="37" spans="1:32" ht="15.75" thickBot="1">
      <c r="A37" s="58" t="s">
        <v>74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84">
        <f>SUM(T16:T19)</f>
        <v>0</v>
      </c>
      <c r="U37" s="53">
        <f>SUM(U16:U36)</f>
        <v>0</v>
      </c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29">
        <f>SUM(AF16:AF36)</f>
        <v>0</v>
      </c>
    </row>
    <row r="38" spans="1:3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</row>
    <row r="39" spans="1:3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</row>
    <row r="40" spans="1:32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</row>
    <row r="41" spans="1:32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</row>
    <row r="42" spans="1:32">
      <c r="A42" s="45" t="s">
        <v>73</v>
      </c>
      <c r="B42" s="45"/>
      <c r="C42" s="45"/>
      <c r="D42" s="45"/>
      <c r="E42" s="45"/>
      <c r="F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</row>
    <row r="43" spans="1:32">
      <c r="A43" s="45"/>
      <c r="B43" s="45"/>
      <c r="C43" s="45"/>
      <c r="D43" s="45"/>
      <c r="E43" s="45"/>
      <c r="F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</row>
    <row r="44" spans="1:32">
      <c r="A44" s="45" t="s">
        <v>158</v>
      </c>
      <c r="B44" s="45"/>
      <c r="C44" s="45"/>
      <c r="D44" s="45"/>
      <c r="E44" s="45"/>
      <c r="F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</row>
    <row r="45" spans="1:32">
      <c r="A45" s="45" t="s">
        <v>71</v>
      </c>
      <c r="H45" s="45"/>
    </row>
    <row r="46" spans="1:32">
      <c r="A46" s="45" t="s">
        <v>70</v>
      </c>
      <c r="H46" s="45"/>
    </row>
  </sheetData>
  <sheetProtection selectLockedCells="1"/>
  <mergeCells count="34">
    <mergeCell ref="A14:A15"/>
    <mergeCell ref="B12:R12"/>
    <mergeCell ref="T12:T13"/>
    <mergeCell ref="U12:U13"/>
    <mergeCell ref="J4:L4"/>
    <mergeCell ref="J5:L5"/>
    <mergeCell ref="J6:L6"/>
    <mergeCell ref="B13:D13"/>
    <mergeCell ref="F13:K13"/>
    <mergeCell ref="M13:Q13"/>
    <mergeCell ref="A12:A13"/>
    <mergeCell ref="AF14:AF15"/>
    <mergeCell ref="X14:X15"/>
    <mergeCell ref="Y14:Y15"/>
    <mergeCell ref="Z14:Z15"/>
    <mergeCell ref="AA14:AA15"/>
    <mergeCell ref="AB14:AB15"/>
    <mergeCell ref="AC14:AC15"/>
    <mergeCell ref="B1:J1"/>
    <mergeCell ref="AD14:AD15"/>
    <mergeCell ref="AE14:AE15"/>
    <mergeCell ref="R14:R15"/>
    <mergeCell ref="S14:S15"/>
    <mergeCell ref="T14:T15"/>
    <mergeCell ref="U14:U15"/>
    <mergeCell ref="V14:V15"/>
    <mergeCell ref="W14:W15"/>
    <mergeCell ref="B14:B15"/>
    <mergeCell ref="C14:C15"/>
    <mergeCell ref="D14:D15"/>
    <mergeCell ref="E14:E15"/>
    <mergeCell ref="L14:L15"/>
    <mergeCell ref="V12:AE12"/>
    <mergeCell ref="B2:G2"/>
  </mergeCells>
  <pageMargins left="0.23622047244094491" right="0.19685039370078741" top="0.78740157480314965" bottom="1.0236220472440944" header="0.51181102362204722" footer="0.78740157480314965"/>
  <pageSetup paperSize="9" scale="32" orientation="landscape" r:id="rId1"/>
  <headerFooter>
    <oddHeader>&amp;C&amp;9Version 10/03/2025</oddHeader>
    <oddFooter>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view="pageLayout" zoomScaleNormal="100" workbookViewId="0">
      <selection activeCell="H19" sqref="H19"/>
    </sheetView>
  </sheetViews>
  <sheetFormatPr baseColWidth="10" defaultRowHeight="15"/>
  <cols>
    <col min="1" max="1" width="30.42578125" customWidth="1"/>
    <col min="2" max="2" width="22.7109375" customWidth="1"/>
    <col min="5" max="6" width="11.42578125" customWidth="1"/>
    <col min="8" max="8" width="15.5703125" customWidth="1"/>
    <col min="12" max="12" width="18.7109375" customWidth="1"/>
    <col min="13" max="13" width="20.7109375" customWidth="1"/>
  </cols>
  <sheetData>
    <row r="1" spans="1:13" ht="76.5" customHeight="1">
      <c r="C1" s="166" t="s">
        <v>211</v>
      </c>
      <c r="D1" s="166"/>
      <c r="E1" s="166"/>
      <c r="F1" s="166"/>
      <c r="G1" s="166"/>
      <c r="H1" s="166"/>
      <c r="I1" s="166"/>
    </row>
    <row r="2" spans="1:13" ht="29.25" customHeight="1">
      <c r="C2" s="110" t="s">
        <v>212</v>
      </c>
      <c r="D2" s="110"/>
      <c r="E2" s="110"/>
      <c r="F2" s="110"/>
      <c r="G2" s="110"/>
      <c r="H2" s="110"/>
      <c r="I2" s="110"/>
    </row>
    <row r="3" spans="1:13" ht="15.75">
      <c r="C3" s="167" t="s">
        <v>203</v>
      </c>
      <c r="D3" s="167"/>
      <c r="E3" s="167"/>
      <c r="F3" s="167"/>
      <c r="G3" s="167"/>
      <c r="H3" s="167"/>
      <c r="I3" s="167"/>
    </row>
    <row r="4" spans="1:13" ht="27" customHeight="1">
      <c r="C4" s="131" t="s">
        <v>213</v>
      </c>
      <c r="D4" s="131"/>
      <c r="E4" s="131"/>
      <c r="F4" s="131"/>
      <c r="G4" s="131"/>
      <c r="H4" s="131"/>
      <c r="I4" s="74"/>
      <c r="J4" s="74"/>
    </row>
    <row r="5" spans="1:13" s="88" customFormat="1" ht="27" customHeight="1">
      <c r="C5" s="85"/>
      <c r="D5" s="85"/>
      <c r="E5" s="85"/>
      <c r="F5" s="85"/>
      <c r="G5" s="85"/>
      <c r="H5" s="85"/>
      <c r="I5" s="74"/>
      <c r="J5" s="74"/>
    </row>
    <row r="6" spans="1:13" s="88" customFormat="1" ht="27" customHeight="1">
      <c r="C6" s="85"/>
      <c r="D6" s="70" t="s">
        <v>215</v>
      </c>
      <c r="E6" s="70"/>
      <c r="F6" s="70"/>
      <c r="G6" s="70"/>
      <c r="H6" s="85"/>
      <c r="I6" s="74"/>
      <c r="J6" s="74"/>
    </row>
    <row r="7" spans="1:13" s="88" customFormat="1" ht="27" customHeight="1" thickBot="1">
      <c r="A7" s="65" t="s">
        <v>65</v>
      </c>
      <c r="B7" s="161">
        <f>+Accueil!C12</f>
        <v>0</v>
      </c>
      <c r="C7" s="162"/>
      <c r="D7" s="100"/>
      <c r="E7" s="100"/>
      <c r="F7" s="100"/>
      <c r="G7" s="85"/>
      <c r="H7" s="85"/>
      <c r="I7" s="74"/>
      <c r="J7" s="158" t="s">
        <v>129</v>
      </c>
      <c r="K7" s="158"/>
      <c r="L7" s="158"/>
    </row>
    <row r="8" spans="1:13" s="88" customFormat="1" ht="27" customHeight="1" thickBot="1">
      <c r="A8" s="61" t="s">
        <v>1</v>
      </c>
      <c r="B8" s="161">
        <f>+Accueil!C13</f>
        <v>0</v>
      </c>
      <c r="C8" s="162"/>
      <c r="D8" s="100"/>
      <c r="E8" s="100"/>
      <c r="F8" s="100"/>
      <c r="G8" s="85"/>
      <c r="H8" s="85"/>
      <c r="I8" s="74"/>
      <c r="J8" s="121" t="s">
        <v>128</v>
      </c>
      <c r="K8" s="121"/>
      <c r="L8" s="121"/>
    </row>
    <row r="9" spans="1:13" ht="18" customHeight="1" thickBot="1">
      <c r="A9" s="61" t="s">
        <v>66</v>
      </c>
      <c r="B9" s="161">
        <f>+Accueil!C14</f>
        <v>0</v>
      </c>
      <c r="C9" s="162"/>
      <c r="D9" s="100"/>
      <c r="E9" s="100"/>
      <c r="F9" s="100"/>
      <c r="J9" s="122" t="s">
        <v>183</v>
      </c>
      <c r="K9" s="122"/>
      <c r="L9" s="122"/>
    </row>
    <row r="10" spans="1:13" ht="18">
      <c r="C10" s="164" t="s">
        <v>214</v>
      </c>
      <c r="D10" s="165"/>
      <c r="E10" s="165"/>
      <c r="F10" s="165"/>
      <c r="G10" s="165"/>
      <c r="H10" s="165"/>
      <c r="I10" s="165"/>
    </row>
    <row r="11" spans="1:13" ht="15.75" thickBot="1"/>
    <row r="12" spans="1:13" ht="15.75" customHeight="1" thickBot="1">
      <c r="A12" s="132" t="s">
        <v>127</v>
      </c>
      <c r="B12" s="140" t="s">
        <v>126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1" t="s">
        <v>125</v>
      </c>
      <c r="M12" s="87" t="s">
        <v>202</v>
      </c>
    </row>
    <row r="13" spans="1:13" ht="48.75" thickBot="1">
      <c r="A13" s="133"/>
      <c r="B13" s="95" t="s">
        <v>122</v>
      </c>
      <c r="C13" s="96" t="s">
        <v>174</v>
      </c>
      <c r="D13" s="97" t="s">
        <v>175</v>
      </c>
      <c r="E13" s="97" t="s">
        <v>176</v>
      </c>
      <c r="F13" s="97" t="s">
        <v>159</v>
      </c>
      <c r="G13" s="97" t="s">
        <v>177</v>
      </c>
      <c r="H13" s="97" t="s">
        <v>160</v>
      </c>
      <c r="I13" s="97" t="s">
        <v>178</v>
      </c>
      <c r="J13" s="97" t="s">
        <v>161</v>
      </c>
      <c r="K13" s="97" t="s">
        <v>179</v>
      </c>
      <c r="L13" s="141"/>
      <c r="M13" s="136" t="s">
        <v>95</v>
      </c>
    </row>
    <row r="14" spans="1:13" ht="60.75" thickBot="1">
      <c r="A14" s="37" t="s">
        <v>162</v>
      </c>
      <c r="B14" s="49" t="s">
        <v>92</v>
      </c>
      <c r="C14" s="92" t="s">
        <v>79</v>
      </c>
      <c r="D14" s="92" t="s">
        <v>79</v>
      </c>
      <c r="E14" s="92" t="s">
        <v>79</v>
      </c>
      <c r="F14" s="92" t="s">
        <v>79</v>
      </c>
      <c r="G14" s="92" t="s">
        <v>79</v>
      </c>
      <c r="H14" s="92" t="s">
        <v>79</v>
      </c>
      <c r="I14" s="92" t="s">
        <v>79</v>
      </c>
      <c r="J14" s="92" t="s">
        <v>79</v>
      </c>
      <c r="K14" s="92" t="s">
        <v>79</v>
      </c>
      <c r="L14" s="50" t="s">
        <v>208</v>
      </c>
      <c r="M14" s="163"/>
    </row>
    <row r="15" spans="1:13" ht="15.75" thickBo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0">
        <f t="shared" ref="L15:L40" si="0">B15/1000</f>
        <v>0</v>
      </c>
      <c r="M15" s="77" t="str">
        <f>IF(ISBLANK(B15),"",SUM(#REF!))</f>
        <v/>
      </c>
    </row>
    <row r="16" spans="1:13" ht="15.75" thickBo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83">
        <f t="shared" si="0"/>
        <v>0</v>
      </c>
      <c r="M16" s="77" t="str">
        <f>IF(ISBLANK(B16),"",SUM(#REF!))</f>
        <v/>
      </c>
    </row>
    <row r="17" spans="1:13" ht="15.75" thickBo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83">
        <f t="shared" si="0"/>
        <v>0</v>
      </c>
      <c r="M17" s="77" t="str">
        <f>IF(ISBLANK(B17),"",SUM(#REF!))</f>
        <v/>
      </c>
    </row>
    <row r="18" spans="1:13" ht="15.75" thickBo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83">
        <f t="shared" si="0"/>
        <v>0</v>
      </c>
      <c r="M18" s="77" t="str">
        <f>IF(ISBLANK(B18),"",SUM(#REF!))</f>
        <v/>
      </c>
    </row>
    <row r="19" spans="1:13" ht="15.75" thickBo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83">
        <f t="shared" si="0"/>
        <v>0</v>
      </c>
      <c r="M19" s="77" t="str">
        <f>IF(ISBLANK(B19),"",SUM(#REF!))</f>
        <v/>
      </c>
    </row>
    <row r="20" spans="1:13" ht="15.75" thickBo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83">
        <f t="shared" si="0"/>
        <v>0</v>
      </c>
      <c r="M20" s="77" t="str">
        <f>IF(ISBLANK(B20),"",SUM(#REF!))</f>
        <v/>
      </c>
    </row>
    <row r="21" spans="1:13" ht="15.75" thickBo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83">
        <f t="shared" si="0"/>
        <v>0</v>
      </c>
      <c r="M21" s="77" t="str">
        <f>IF(ISBLANK(B21),"",SUM(#REF!))</f>
        <v/>
      </c>
    </row>
    <row r="22" spans="1:13" ht="15.75" thickBo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83">
        <f t="shared" si="0"/>
        <v>0</v>
      </c>
      <c r="M22" s="77" t="str">
        <f>IF(ISBLANK(B22),"",SUM(#REF!))</f>
        <v/>
      </c>
    </row>
    <row r="23" spans="1:13" ht="15.75" thickBo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83">
        <f t="shared" si="0"/>
        <v>0</v>
      </c>
      <c r="M23" s="77" t="str">
        <f>IF(ISBLANK(B23),"",SUM(#REF!))</f>
        <v/>
      </c>
    </row>
    <row r="24" spans="1:13" ht="15.75" thickBot="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83">
        <f t="shared" si="0"/>
        <v>0</v>
      </c>
      <c r="M24" s="77" t="str">
        <f>IF(ISBLANK(B24),"",SUM(#REF!))</f>
        <v/>
      </c>
    </row>
    <row r="25" spans="1:13" ht="15.75" thickBo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83">
        <f t="shared" si="0"/>
        <v>0</v>
      </c>
      <c r="M25" s="77" t="str">
        <f>IF(ISBLANK(B25),"",SUM(#REF!))</f>
        <v/>
      </c>
    </row>
    <row r="26" spans="1:13" ht="15.75" thickBot="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83">
        <f t="shared" si="0"/>
        <v>0</v>
      </c>
      <c r="M26" s="77" t="str">
        <f>IF(ISBLANK(B26),"",SUM(#REF!))</f>
        <v/>
      </c>
    </row>
    <row r="27" spans="1:13" s="78" customFormat="1" ht="15.75" thickBo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83">
        <f t="shared" si="0"/>
        <v>0</v>
      </c>
      <c r="M27" s="77" t="str">
        <f>IF(ISBLANK(B27),"",SUM(#REF!))</f>
        <v/>
      </c>
    </row>
    <row r="28" spans="1:13" s="78" customFormat="1" ht="15.75" thickBo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83">
        <f t="shared" si="0"/>
        <v>0</v>
      </c>
      <c r="M28" s="77" t="str">
        <f>IF(ISBLANK(B28),"",SUM(#REF!))</f>
        <v/>
      </c>
    </row>
    <row r="29" spans="1:13" s="78" customFormat="1" ht="15.75" thickBo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83">
        <f t="shared" si="0"/>
        <v>0</v>
      </c>
      <c r="M29" s="77" t="str">
        <f>IF(ISBLANK(B29),"",SUM(#REF!))</f>
        <v/>
      </c>
    </row>
    <row r="30" spans="1:13" s="78" customFormat="1" ht="15.75" thickBo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83">
        <f t="shared" si="0"/>
        <v>0</v>
      </c>
      <c r="M30" s="77" t="str">
        <f>IF(ISBLANK(B30),"",SUM(#REF!))</f>
        <v/>
      </c>
    </row>
    <row r="31" spans="1:13" s="78" customFormat="1" ht="15.75" thickBot="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83">
        <f t="shared" si="0"/>
        <v>0</v>
      </c>
      <c r="M31" s="77" t="str">
        <f>IF(ISBLANK(B31),"",SUM(#REF!))</f>
        <v/>
      </c>
    </row>
    <row r="32" spans="1:13" s="78" customFormat="1" ht="15.75" thickBot="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83">
        <f t="shared" si="0"/>
        <v>0</v>
      </c>
      <c r="M32" s="77" t="str">
        <f>IF(ISBLANK(B32),"",SUM(#REF!))</f>
        <v/>
      </c>
    </row>
    <row r="33" spans="1:13" s="78" customFormat="1" ht="15.75" thickBo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83">
        <f t="shared" si="0"/>
        <v>0</v>
      </c>
      <c r="M33" s="77" t="str">
        <f>IF(ISBLANK(B33),"",SUM(#REF!))</f>
        <v/>
      </c>
    </row>
    <row r="34" spans="1:13" s="78" customFormat="1" ht="15.75" thickBo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83">
        <f t="shared" si="0"/>
        <v>0</v>
      </c>
      <c r="M34" s="77" t="str">
        <f>IF(ISBLANK(B34),"",SUM(#REF!))</f>
        <v/>
      </c>
    </row>
    <row r="35" spans="1:13" s="78" customFormat="1" ht="15.75" thickBo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83">
        <f t="shared" si="0"/>
        <v>0</v>
      </c>
      <c r="M35" s="77" t="str">
        <f>IF(ISBLANK(B35),"",SUM(#REF!))</f>
        <v/>
      </c>
    </row>
    <row r="36" spans="1:13" s="78" customFormat="1" ht="15.75" thickBo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83">
        <f t="shared" si="0"/>
        <v>0</v>
      </c>
      <c r="M36" s="77" t="str">
        <f>IF(ISBLANK(B36),"",SUM(#REF!))</f>
        <v/>
      </c>
    </row>
    <row r="37" spans="1:13" s="78" customFormat="1" ht="15.75" thickBo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83">
        <f t="shared" si="0"/>
        <v>0</v>
      </c>
      <c r="M37" s="77" t="str">
        <f>IF(ISBLANK(B37),"",SUM(#REF!))</f>
        <v/>
      </c>
    </row>
    <row r="38" spans="1:13" s="78" customFormat="1" ht="15.75" thickBo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83">
        <f t="shared" si="0"/>
        <v>0</v>
      </c>
      <c r="M38" s="77" t="str">
        <f>IF(ISBLANK(B38),"",SUM(#REF!))</f>
        <v/>
      </c>
    </row>
    <row r="39" spans="1:13" s="78" customFormat="1" ht="15.75" thickBo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83">
        <f t="shared" si="0"/>
        <v>0</v>
      </c>
      <c r="M39" s="77" t="str">
        <f>IF(ISBLANK(B39),"",SUM(#REF!))</f>
        <v/>
      </c>
    </row>
    <row r="40" spans="1:13" ht="15.6" customHeight="1" thickBo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83">
        <f t="shared" si="0"/>
        <v>0</v>
      </c>
      <c r="M40" s="77" t="str">
        <f>IF(ISBLANK(B40),"",SUM(#REF!))</f>
        <v/>
      </c>
    </row>
    <row r="41" spans="1:13" ht="15.75" thickBot="1">
      <c r="A41" s="73" t="s">
        <v>74</v>
      </c>
      <c r="L41" s="77">
        <f>SUM(L15:L40)</f>
        <v>0</v>
      </c>
      <c r="M41" s="99">
        <f>SUM(M15:M40)</f>
        <v>0</v>
      </c>
    </row>
  </sheetData>
  <mergeCells count="15">
    <mergeCell ref="M13:M14"/>
    <mergeCell ref="C10:I10"/>
    <mergeCell ref="C4:H4"/>
    <mergeCell ref="C1:I1"/>
    <mergeCell ref="C2:I2"/>
    <mergeCell ref="C3:I3"/>
    <mergeCell ref="J7:L7"/>
    <mergeCell ref="J8:L8"/>
    <mergeCell ref="J9:L9"/>
    <mergeCell ref="A12:A13"/>
    <mergeCell ref="B12:K12"/>
    <mergeCell ref="L12:L13"/>
    <mergeCell ref="B7:C7"/>
    <mergeCell ref="B8:C8"/>
    <mergeCell ref="B9:C9"/>
  </mergeCells>
  <pageMargins left="0.7" right="0.7" top="0.75" bottom="0.75" header="0.3" footer="0.3"/>
  <pageSetup paperSize="9" orientation="landscape" r:id="rId1"/>
  <headerFooter>
    <oddHeader>&amp;C&amp;8&amp;K000000Version 10/03/2025</oddHeader>
    <oddFooter>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view="pageLayout" topLeftCell="B2" zoomScale="95" zoomScaleNormal="100" zoomScalePageLayoutView="95" workbookViewId="0">
      <selection activeCell="J23" sqref="J23"/>
    </sheetView>
  </sheetViews>
  <sheetFormatPr baseColWidth="10" defaultRowHeight="15"/>
  <cols>
    <col min="1" max="1" width="54.28515625" customWidth="1"/>
    <col min="2" max="2" width="67" customWidth="1"/>
    <col min="3" max="3" width="5.5703125" hidden="1" customWidth="1"/>
    <col min="4" max="4" width="10.7109375" hidden="1" customWidth="1"/>
    <col min="5" max="5" width="10.42578125" customWidth="1"/>
    <col min="6" max="6" width="13.42578125" customWidth="1"/>
    <col min="7" max="7" width="6.5703125" customWidth="1"/>
    <col min="10" max="10" width="25.5703125" customWidth="1"/>
    <col min="11" max="12" width="11.42578125" hidden="1" customWidth="1"/>
  </cols>
  <sheetData>
    <row r="1" spans="1:13" ht="78" customHeight="1">
      <c r="B1" s="91" t="s">
        <v>220</v>
      </c>
      <c r="F1" s="166"/>
      <c r="G1" s="166"/>
      <c r="H1" s="166"/>
      <c r="I1" s="166"/>
      <c r="J1" s="166"/>
      <c r="K1" s="166"/>
      <c r="L1" s="166"/>
    </row>
    <row r="2" spans="1:13" ht="18.75">
      <c r="B2" s="88" t="s">
        <v>221</v>
      </c>
      <c r="G2" s="110"/>
      <c r="H2" s="110"/>
      <c r="I2" s="110"/>
      <c r="J2" s="110"/>
      <c r="K2" s="110"/>
      <c r="L2" s="110"/>
      <c r="M2" s="110"/>
    </row>
    <row r="3" spans="1:13" ht="18.75">
      <c r="B3" s="89" t="s">
        <v>203</v>
      </c>
      <c r="H3" s="131"/>
      <c r="I3" s="131"/>
      <c r="J3" s="131"/>
      <c r="K3" s="131"/>
      <c r="L3" s="131"/>
      <c r="M3" s="131"/>
    </row>
    <row r="4" spans="1:13" ht="18.75">
      <c r="B4" s="90" t="s">
        <v>222</v>
      </c>
    </row>
    <row r="5" spans="1:13" ht="15.75" thickBot="1"/>
    <row r="6" spans="1:13" ht="30" customHeight="1" thickBot="1">
      <c r="A6" s="115" t="s">
        <v>65</v>
      </c>
      <c r="B6" s="116"/>
      <c r="C6" s="170">
        <f>Accueil!C12</f>
        <v>0</v>
      </c>
      <c r="D6" s="171"/>
      <c r="E6" s="171"/>
      <c r="F6" s="171"/>
      <c r="G6" s="172"/>
    </row>
    <row r="7" spans="1:13" ht="18" customHeight="1" thickBot="1">
      <c r="A7" s="115" t="s">
        <v>1</v>
      </c>
      <c r="B7" s="116"/>
      <c r="C7" s="170">
        <f>Accueil!C13</f>
        <v>0</v>
      </c>
      <c r="D7" s="171"/>
      <c r="E7" s="171"/>
      <c r="F7" s="171"/>
      <c r="G7" s="172"/>
    </row>
    <row r="8" spans="1:13" ht="18" customHeight="1" thickBot="1">
      <c r="A8" s="115" t="s">
        <v>66</v>
      </c>
      <c r="B8" s="116"/>
      <c r="C8" s="170">
        <f>Accueil!C14</f>
        <v>0</v>
      </c>
      <c r="D8" s="171"/>
      <c r="E8" s="171"/>
      <c r="F8" s="171"/>
      <c r="G8" s="172"/>
    </row>
    <row r="9" spans="1:13" ht="15" customHeight="1">
      <c r="H9" s="63"/>
    </row>
    <row r="10" spans="1:13" s="88" customFormat="1" ht="15" customHeight="1" thickBot="1">
      <c r="A10" s="102" t="s">
        <v>223</v>
      </c>
      <c r="H10" s="158" t="s">
        <v>129</v>
      </c>
      <c r="I10" s="158"/>
      <c r="J10" s="158"/>
    </row>
    <row r="11" spans="1:13" ht="37.5" customHeight="1" thickBot="1">
      <c r="A11" s="86" t="s">
        <v>216</v>
      </c>
      <c r="B11" s="86" t="s">
        <v>219</v>
      </c>
      <c r="H11" s="121" t="s">
        <v>128</v>
      </c>
      <c r="I11" s="121"/>
      <c r="J11" s="121"/>
    </row>
    <row r="12" spans="1:13" ht="38.25" customHeight="1" thickBot="1">
      <c r="A12" s="101" t="s">
        <v>170</v>
      </c>
      <c r="B12" s="98">
        <f>'Annexe 1 haie'!AT37</f>
        <v>0</v>
      </c>
      <c r="H12" s="122" t="s">
        <v>183</v>
      </c>
      <c r="I12" s="122"/>
      <c r="J12" s="122"/>
    </row>
    <row r="13" spans="1:13" ht="47.25" customHeight="1" thickBot="1">
      <c r="A13" s="101" t="s">
        <v>169</v>
      </c>
      <c r="B13" s="98">
        <f>'Annexe 2 alignement d''arbres'!AF37</f>
        <v>0</v>
      </c>
    </row>
    <row r="14" spans="1:13" ht="15.75" thickBot="1">
      <c r="A14" s="101" t="s">
        <v>173</v>
      </c>
      <c r="B14" s="98">
        <f>'Annexe 3 RNA'!M41</f>
        <v>0</v>
      </c>
    </row>
    <row r="15" spans="1:13" ht="15.75" thickBot="1">
      <c r="A15" s="101" t="s">
        <v>217</v>
      </c>
      <c r="B15" s="168">
        <f>SUM(B12:B14)</f>
        <v>0</v>
      </c>
      <c r="C15" s="121"/>
      <c r="D15" s="121"/>
    </row>
    <row r="16" spans="1:13" ht="16.5" thickBot="1">
      <c r="A16" s="101" t="s">
        <v>218</v>
      </c>
      <c r="B16" s="169"/>
      <c r="C16" s="169"/>
      <c r="D16" s="169"/>
      <c r="E16" s="103" t="s">
        <v>224</v>
      </c>
    </row>
  </sheetData>
  <mergeCells count="14">
    <mergeCell ref="F1:L1"/>
    <mergeCell ref="G2:M2"/>
    <mergeCell ref="H3:M3"/>
    <mergeCell ref="H10:J10"/>
    <mergeCell ref="H11:J11"/>
    <mergeCell ref="H12:J12"/>
    <mergeCell ref="B15:D15"/>
    <mergeCell ref="B16:D16"/>
    <mergeCell ref="A6:B6"/>
    <mergeCell ref="A7:B7"/>
    <mergeCell ref="A8:B8"/>
    <mergeCell ref="C6:G6"/>
    <mergeCell ref="C7:G7"/>
    <mergeCell ref="C8:G8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Header>&amp;C&amp;8&amp;K000000version 10/03/2025</oddHeader>
    <oddFooter>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5506"/>
  <sheetViews>
    <sheetView workbookViewId="0"/>
  </sheetViews>
  <sheetFormatPr baseColWidth="10" defaultRowHeight="14.85" customHeight="1"/>
  <cols>
    <col min="1" max="1" width="23.5703125" style="1" customWidth="1"/>
    <col min="2" max="2" width="13.5703125" style="1" customWidth="1"/>
    <col min="3" max="7" width="11" style="1" customWidth="1"/>
    <col min="8" max="8" width="7.28515625" style="1" customWidth="1"/>
    <col min="9" max="9" width="11.42578125" style="1" customWidth="1"/>
    <col min="10" max="10" width="26.28515625" style="1" customWidth="1"/>
    <col min="11" max="12" width="11.85546875" style="1" hidden="1" customWidth="1"/>
    <col min="13" max="1024" width="11" style="1" customWidth="1"/>
  </cols>
  <sheetData>
    <row r="1" spans="1:12" ht="26.25" customHeight="1">
      <c r="A1" s="177" t="s">
        <v>2</v>
      </c>
      <c r="B1" s="177"/>
      <c r="C1" s="177"/>
      <c r="D1" s="177"/>
      <c r="E1" s="177"/>
      <c r="F1" s="177"/>
      <c r="G1" s="179" t="e">
        <f>#REF!</f>
        <v>#REF!</v>
      </c>
      <c r="H1" s="179"/>
      <c r="I1" s="179"/>
      <c r="J1" s="179"/>
    </row>
    <row r="2" spans="1:12" ht="27.75" customHeight="1">
      <c r="A2" s="177" t="s">
        <v>3</v>
      </c>
      <c r="B2" s="177"/>
      <c r="C2" s="177"/>
      <c r="D2" s="177"/>
      <c r="E2" s="177"/>
      <c r="F2" s="177"/>
      <c r="G2" s="175" t="e">
        <f>complétude #REF!</f>
        <v>#NAME?</v>
      </c>
      <c r="H2" s="175"/>
      <c r="I2" s="175"/>
      <c r="J2" s="175"/>
    </row>
    <row r="3" spans="1:12" ht="26.25" customHeight="1">
      <c r="A3" s="177" t="s">
        <v>1</v>
      </c>
      <c r="B3" s="177"/>
      <c r="C3" s="177"/>
      <c r="D3" s="177"/>
      <c r="E3" s="177"/>
      <c r="F3" s="177"/>
      <c r="G3" s="175" t="e">
        <f>#REF!</f>
        <v>#REF!</v>
      </c>
      <c r="H3" s="175"/>
      <c r="I3" s="175"/>
      <c r="J3" s="175"/>
    </row>
    <row r="4" spans="1:12" ht="75" customHeight="1">
      <c r="A4" s="177" t="s">
        <v>4</v>
      </c>
      <c r="B4" s="177"/>
      <c r="C4" s="177"/>
      <c r="D4" s="177"/>
      <c r="E4" s="177"/>
      <c r="F4" s="177"/>
      <c r="G4" s="175" t="e">
        <f>#REF!</f>
        <v>#REF!</v>
      </c>
      <c r="H4" s="175"/>
      <c r="I4" s="175"/>
      <c r="J4" s="175"/>
    </row>
    <row r="5" spans="1:12" ht="14.85" customHeight="1">
      <c r="A5" s="4"/>
      <c r="B5" s="5"/>
      <c r="C5" s="6"/>
      <c r="D5" s="7"/>
      <c r="E5" s="8"/>
      <c r="F5" s="9"/>
      <c r="G5" s="10"/>
      <c r="H5" s="8"/>
      <c r="I5" s="5"/>
      <c r="J5" s="7"/>
    </row>
    <row r="6" spans="1:12" ht="14.85" customHeight="1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2" ht="24" customHeight="1">
      <c r="A7" s="178" t="s">
        <v>5</v>
      </c>
      <c r="B7" s="178"/>
      <c r="C7" s="178"/>
      <c r="D7" s="178"/>
      <c r="E7" s="178"/>
      <c r="F7" s="178"/>
      <c r="G7" s="178"/>
      <c r="H7" s="178"/>
      <c r="I7" s="178"/>
      <c r="J7" s="178"/>
    </row>
    <row r="8" spans="1:12" ht="14.85" customHeight="1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2" ht="17.25" customHeight="1">
      <c r="A9" s="176" t="s">
        <v>6</v>
      </c>
      <c r="B9" s="174"/>
      <c r="C9" s="174"/>
      <c r="D9" s="174"/>
      <c r="E9" s="174"/>
      <c r="F9" s="174"/>
      <c r="G9" s="174"/>
      <c r="H9" s="174"/>
      <c r="I9" s="12"/>
      <c r="J9" s="12"/>
      <c r="L9" s="1">
        <f t="shared" ref="L9:L20" si="0">IF(J9="x",I9,0)</f>
        <v>0</v>
      </c>
    </row>
    <row r="10" spans="1:12" ht="27.6" customHeight="1">
      <c r="A10" s="176"/>
      <c r="B10" s="174"/>
      <c r="C10" s="174"/>
      <c r="D10" s="174"/>
      <c r="E10" s="174"/>
      <c r="F10" s="174"/>
      <c r="G10" s="174"/>
      <c r="H10" s="174"/>
      <c r="I10" s="12"/>
      <c r="J10" s="12"/>
      <c r="L10" s="1">
        <f t="shared" si="0"/>
        <v>0</v>
      </c>
    </row>
    <row r="11" spans="1:12" ht="17.25" customHeight="1">
      <c r="A11" s="176"/>
      <c r="B11" s="174"/>
      <c r="C11" s="174"/>
      <c r="D11" s="174"/>
      <c r="E11" s="174"/>
      <c r="F11" s="174"/>
      <c r="G11" s="174"/>
      <c r="H11" s="174"/>
      <c r="I11" s="12"/>
      <c r="J11" s="12"/>
      <c r="L11" s="1">
        <f t="shared" si="0"/>
        <v>0</v>
      </c>
    </row>
    <row r="12" spans="1:12" ht="17.25" customHeight="1">
      <c r="A12" s="176" t="s">
        <v>7</v>
      </c>
      <c r="B12" s="174"/>
      <c r="C12" s="174"/>
      <c r="D12" s="174"/>
      <c r="E12" s="174"/>
      <c r="F12" s="174"/>
      <c r="G12" s="174"/>
      <c r="H12" s="174"/>
      <c r="I12" s="12"/>
      <c r="J12" s="12"/>
      <c r="L12" s="1">
        <f t="shared" si="0"/>
        <v>0</v>
      </c>
    </row>
    <row r="13" spans="1:12" ht="17.25" customHeight="1">
      <c r="A13" s="176"/>
      <c r="B13" s="174"/>
      <c r="C13" s="174"/>
      <c r="D13" s="174"/>
      <c r="E13" s="174"/>
      <c r="F13" s="174"/>
      <c r="G13" s="174"/>
      <c r="H13" s="174"/>
      <c r="I13" s="12"/>
      <c r="J13" s="12"/>
      <c r="L13" s="1">
        <f t="shared" si="0"/>
        <v>0</v>
      </c>
    </row>
    <row r="14" spans="1:12" ht="17.25" customHeight="1">
      <c r="A14" s="176"/>
      <c r="B14" s="174"/>
      <c r="C14" s="174"/>
      <c r="D14" s="174"/>
      <c r="E14" s="174"/>
      <c r="F14" s="174"/>
      <c r="G14" s="174"/>
      <c r="H14" s="174"/>
      <c r="I14" s="12"/>
      <c r="J14" s="12"/>
      <c r="L14" s="1">
        <f t="shared" si="0"/>
        <v>0</v>
      </c>
    </row>
    <row r="15" spans="1:12" ht="17.25" customHeight="1">
      <c r="A15" s="176" t="s">
        <v>8</v>
      </c>
      <c r="B15" s="174"/>
      <c r="C15" s="174"/>
      <c r="D15" s="174"/>
      <c r="E15" s="174"/>
      <c r="F15" s="174"/>
      <c r="G15" s="174"/>
      <c r="H15" s="174"/>
      <c r="I15" s="12"/>
      <c r="J15" s="12"/>
      <c r="L15" s="1">
        <f t="shared" si="0"/>
        <v>0</v>
      </c>
    </row>
    <row r="16" spans="1:12" ht="17.25" customHeight="1">
      <c r="A16" s="176"/>
      <c r="B16" s="174"/>
      <c r="C16" s="174"/>
      <c r="D16" s="174"/>
      <c r="E16" s="174"/>
      <c r="F16" s="174"/>
      <c r="G16" s="174"/>
      <c r="H16" s="174"/>
      <c r="I16" s="12"/>
      <c r="J16" s="12"/>
      <c r="L16" s="1">
        <f t="shared" si="0"/>
        <v>0</v>
      </c>
    </row>
    <row r="17" spans="1:12" ht="17.25" customHeight="1">
      <c r="A17" s="176"/>
      <c r="B17" s="174"/>
      <c r="C17" s="174"/>
      <c r="D17" s="174"/>
      <c r="E17" s="174"/>
      <c r="F17" s="174"/>
      <c r="G17" s="174"/>
      <c r="H17" s="174"/>
      <c r="I17" s="12"/>
      <c r="J17" s="12"/>
      <c r="L17" s="1">
        <f t="shared" si="0"/>
        <v>0</v>
      </c>
    </row>
    <row r="18" spans="1:12" ht="17.25" customHeight="1">
      <c r="A18" s="176"/>
      <c r="B18" s="174"/>
      <c r="C18" s="174"/>
      <c r="D18" s="174"/>
      <c r="E18" s="174"/>
      <c r="F18" s="174"/>
      <c r="G18" s="174"/>
      <c r="H18" s="174"/>
      <c r="I18" s="12"/>
      <c r="J18" s="12"/>
      <c r="L18" s="1">
        <f t="shared" si="0"/>
        <v>0</v>
      </c>
    </row>
    <row r="19" spans="1:12" ht="31.35" customHeight="1">
      <c r="A19" s="176"/>
      <c r="B19" s="174"/>
      <c r="C19" s="174"/>
      <c r="D19" s="174"/>
      <c r="E19" s="174"/>
      <c r="F19" s="174"/>
      <c r="G19" s="174"/>
      <c r="H19" s="174"/>
      <c r="I19" s="12"/>
      <c r="J19" s="12"/>
      <c r="L19" s="1">
        <f t="shared" si="0"/>
        <v>0</v>
      </c>
    </row>
    <row r="20" spans="1:12" ht="30.6" customHeight="1">
      <c r="A20" s="176"/>
      <c r="B20" s="174"/>
      <c r="C20" s="174"/>
      <c r="D20" s="174"/>
      <c r="E20" s="174"/>
      <c r="F20" s="174"/>
      <c r="G20" s="174"/>
      <c r="H20" s="174"/>
      <c r="I20" s="12"/>
      <c r="J20" s="13"/>
      <c r="L20" s="1">
        <f t="shared" si="0"/>
        <v>0</v>
      </c>
    </row>
    <row r="21" spans="1:12" ht="17.25" customHeight="1">
      <c r="A21" s="2"/>
      <c r="B21" s="2"/>
      <c r="C21" s="2"/>
      <c r="D21" s="2"/>
      <c r="E21" s="2"/>
      <c r="F21" s="2"/>
      <c r="G21" s="2"/>
      <c r="H21" s="11"/>
      <c r="I21" s="3" t="s">
        <v>9</v>
      </c>
      <c r="J21" s="175">
        <f>MAX(MAX(L9:L11),MAX(L12:L14)+MAX(L15:L20))</f>
        <v>0</v>
      </c>
      <c r="K21" s="175"/>
      <c r="L21" s="175"/>
    </row>
    <row r="22" spans="1:12" ht="14.8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2" ht="17.25" customHeight="1">
      <c r="A23" s="14"/>
      <c r="B23" s="14"/>
      <c r="C23" s="14"/>
      <c r="D23" s="14"/>
      <c r="E23" s="14"/>
      <c r="F23" s="14"/>
      <c r="G23" s="14"/>
      <c r="I23" s="15"/>
      <c r="J23" s="16"/>
    </row>
    <row r="24" spans="1:12" ht="14.85" customHeight="1">
      <c r="A24" s="15"/>
      <c r="B24" s="15"/>
      <c r="C24" s="17"/>
      <c r="D24" s="17"/>
      <c r="E24" s="17"/>
      <c r="F24" s="17"/>
      <c r="G24" s="17"/>
      <c r="H24" s="17"/>
      <c r="I24" s="17"/>
      <c r="J24" s="18"/>
      <c r="K24" s="18"/>
    </row>
    <row r="25" spans="1:12" ht="23.25" customHeight="1">
      <c r="A25" s="173" t="s">
        <v>10</v>
      </c>
      <c r="B25" s="173"/>
      <c r="C25" s="174"/>
      <c r="D25" s="174"/>
      <c r="E25" s="174"/>
    </row>
    <row r="26" spans="1:12" ht="23.25" customHeight="1">
      <c r="A26" s="173" t="s">
        <v>11</v>
      </c>
      <c r="B26" s="173"/>
      <c r="C26" s="174"/>
      <c r="D26" s="174"/>
      <c r="E26" s="174"/>
    </row>
    <row r="27" spans="1:12" ht="23.25" customHeight="1">
      <c r="A27" s="173" t="s">
        <v>12</v>
      </c>
      <c r="B27" s="173"/>
      <c r="C27" s="174"/>
      <c r="D27" s="174"/>
      <c r="E27" s="174"/>
    </row>
    <row r="28" spans="1:12" ht="14.85" customHeight="1">
      <c r="J28" s="19" t="s">
        <v>13</v>
      </c>
    </row>
    <row r="65505" ht="12.95" customHeight="1"/>
    <row r="65506" ht="12.95" customHeight="1"/>
  </sheetData>
  <mergeCells count="31">
    <mergeCell ref="A1:F1"/>
    <mergeCell ref="G1:J1"/>
    <mergeCell ref="A2:F2"/>
    <mergeCell ref="G2:J2"/>
    <mergeCell ref="A3:F3"/>
    <mergeCell ref="G3:J3"/>
    <mergeCell ref="A4:F4"/>
    <mergeCell ref="G4:J4"/>
    <mergeCell ref="A7:J7"/>
    <mergeCell ref="A9:A11"/>
    <mergeCell ref="B9:H9"/>
    <mergeCell ref="B10:H10"/>
    <mergeCell ref="B11:H11"/>
    <mergeCell ref="A12:A14"/>
    <mergeCell ref="B12:H12"/>
    <mergeCell ref="B13:H13"/>
    <mergeCell ref="B14:H14"/>
    <mergeCell ref="A15:A20"/>
    <mergeCell ref="B15:H15"/>
    <mergeCell ref="B16:H16"/>
    <mergeCell ref="B17:H17"/>
    <mergeCell ref="B18:H18"/>
    <mergeCell ref="B19:H19"/>
    <mergeCell ref="A27:B27"/>
    <mergeCell ref="C27:E27"/>
    <mergeCell ref="B20:H20"/>
    <mergeCell ref="J21:L21"/>
    <mergeCell ref="A25:B25"/>
    <mergeCell ref="C25:E25"/>
    <mergeCell ref="A26:B26"/>
    <mergeCell ref="C26:E26"/>
  </mergeCells>
  <pageMargins left="0.51181102362204722" right="0.51181102362204722" top="0.45433070866141723" bottom="0.29645669291338583" header="0.31535433070866137" footer="0.15748031496062992"/>
  <pageSetup paperSize="0" scale="61" fitToWidth="0" fitToHeight="0" orientation="portrait" horizontalDpi="0" verticalDpi="0" copies="0"/>
  <headerFooter alignWithMargins="0">
    <oddHeader>&amp;C&amp;"Arial,Regular"&amp;10&amp;F&amp;A</oddHeader>
    <oddFooter>&amp;L&amp;"Arial,Regular"&amp;10V1 rapport d'instruction_15-10-2015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/>
  </sheetViews>
  <sheetFormatPr baseColWidth="10" defaultRowHeight="15"/>
  <cols>
    <col min="1" max="1" width="16.28515625" customWidth="1"/>
    <col min="2" max="2" width="20.28515625" customWidth="1"/>
    <col min="3" max="3" width="14.42578125" customWidth="1"/>
    <col min="4" max="5" width="10.7109375" customWidth="1"/>
    <col min="6" max="6" width="19" customWidth="1"/>
    <col min="7" max="7" width="31.85546875" customWidth="1"/>
    <col min="8" max="8" width="32.7109375" customWidth="1"/>
    <col min="9" max="9" width="14.28515625" customWidth="1"/>
    <col min="10" max="1024" width="10.5703125" customWidth="1"/>
  </cols>
  <sheetData>
    <row r="1" spans="1:9">
      <c r="A1" s="20" t="s">
        <v>14</v>
      </c>
      <c r="B1" s="20" t="s">
        <v>15</v>
      </c>
      <c r="C1" s="20" t="s">
        <v>16</v>
      </c>
      <c r="D1" s="20" t="s">
        <v>17</v>
      </c>
      <c r="E1" s="20" t="s">
        <v>18</v>
      </c>
      <c r="F1" s="20" t="s">
        <v>19</v>
      </c>
      <c r="G1" s="21" t="s">
        <v>20</v>
      </c>
      <c r="H1" s="20" t="s">
        <v>21</v>
      </c>
      <c r="I1" s="20" t="s">
        <v>22</v>
      </c>
    </row>
    <row r="2" spans="1:9">
      <c r="A2" t="s">
        <v>23</v>
      </c>
      <c r="B2" t="s">
        <v>24</v>
      </c>
      <c r="C2" t="s">
        <v>25</v>
      </c>
      <c r="D2" t="s">
        <v>26</v>
      </c>
      <c r="E2" t="s">
        <v>26</v>
      </c>
      <c r="F2" t="s">
        <v>27</v>
      </c>
      <c r="G2" t="s">
        <v>28</v>
      </c>
      <c r="H2" s="22" t="s">
        <v>29</v>
      </c>
      <c r="I2" s="22" t="s">
        <v>30</v>
      </c>
    </row>
    <row r="3" spans="1:9">
      <c r="A3" t="s">
        <v>31</v>
      </c>
      <c r="B3" t="s">
        <v>32</v>
      </c>
      <c r="C3" t="s">
        <v>33</v>
      </c>
      <c r="D3" t="s">
        <v>34</v>
      </c>
      <c r="E3" t="s">
        <v>34</v>
      </c>
      <c r="F3" t="s">
        <v>35</v>
      </c>
      <c r="G3" t="s">
        <v>36</v>
      </c>
      <c r="H3" s="22" t="s">
        <v>37</v>
      </c>
      <c r="I3" s="22" t="s">
        <v>38</v>
      </c>
    </row>
    <row r="4" spans="1:9">
      <c r="B4" t="s">
        <v>39</v>
      </c>
      <c r="C4" t="s">
        <v>40</v>
      </c>
      <c r="E4" t="s">
        <v>41</v>
      </c>
      <c r="F4" t="s">
        <v>42</v>
      </c>
      <c r="G4" t="s">
        <v>43</v>
      </c>
      <c r="H4" t="s">
        <v>44</v>
      </c>
    </row>
    <row r="5" spans="1:9">
      <c r="G5" t="s">
        <v>45</v>
      </c>
    </row>
    <row r="6" spans="1:9">
      <c r="G6" t="s">
        <v>46</v>
      </c>
    </row>
    <row r="7" spans="1:9">
      <c r="G7" t="s">
        <v>47</v>
      </c>
    </row>
    <row r="8" spans="1:9">
      <c r="G8" t="s">
        <v>48</v>
      </c>
    </row>
    <row r="9" spans="1:9">
      <c r="G9" t="s">
        <v>49</v>
      </c>
    </row>
    <row r="10" spans="1:9">
      <c r="G10" t="s">
        <v>50</v>
      </c>
    </row>
    <row r="11" spans="1:9">
      <c r="G11" t="s">
        <v>51</v>
      </c>
    </row>
    <row r="12" spans="1:9">
      <c r="G12" t="s">
        <v>52</v>
      </c>
    </row>
    <row r="13" spans="1:9">
      <c r="G13" t="s">
        <v>53</v>
      </c>
    </row>
    <row r="14" spans="1:9">
      <c r="G14" t="s">
        <v>54</v>
      </c>
    </row>
    <row r="15" spans="1:9">
      <c r="G15" t="s">
        <v>55</v>
      </c>
    </row>
    <row r="16" spans="1:9">
      <c r="G16" s="23" t="s">
        <v>56</v>
      </c>
    </row>
    <row r="17" spans="7:7">
      <c r="G17" t="s">
        <v>57</v>
      </c>
    </row>
    <row r="18" spans="7:7">
      <c r="G18" t="s">
        <v>58</v>
      </c>
    </row>
    <row r="19" spans="7:7">
      <c r="G19" t="s">
        <v>59</v>
      </c>
    </row>
    <row r="20" spans="7:7">
      <c r="G20" t="s">
        <v>60</v>
      </c>
    </row>
    <row r="21" spans="7:7">
      <c r="G21" t="s">
        <v>61</v>
      </c>
    </row>
    <row r="22" spans="7:7">
      <c r="G22" t="s">
        <v>62</v>
      </c>
    </row>
    <row r="23" spans="7:7">
      <c r="G23" t="s">
        <v>63</v>
      </c>
    </row>
    <row r="24" spans="7:7">
      <c r="G24" t="s">
        <v>64</v>
      </c>
    </row>
  </sheetData>
  <pageMargins left="0.7" right="0.7" top="0.51181102362204722" bottom="0.51181102362204722" header="0.51181102362204722" footer="0.51181102362204722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471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Accueil</vt:lpstr>
      <vt:lpstr>Annexe 1 haie</vt:lpstr>
      <vt:lpstr>Annexe 2 alignement d'arbres</vt:lpstr>
      <vt:lpstr>Annexe 3 RNA</vt:lpstr>
      <vt:lpstr>Annexe 4 - synthèse financière</vt:lpstr>
      <vt:lpstr>notation</vt:lpstr>
      <vt:lpstr>Référentiels</vt:lpstr>
      <vt:lpstr>Accueil!Zone_d_impression</vt:lpstr>
      <vt:lpstr>'Annexe 1 haie'!Zone_d_impression</vt:lpstr>
      <vt:lpstr>'Annexe 2 alignement d''arbres'!Zone_d_impression</vt:lpstr>
      <vt:lpstr>'Annexe 3 RNA'!Zone_d_impression</vt:lpstr>
      <vt:lpstr>'Annexe 4 - synthèse financière'!Zone_d_impression</vt:lpstr>
      <vt:lpstr>notation!Zone_d_impression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BERTEAUX</dc:creator>
  <cp:lastModifiedBy>MESTIRI Manel</cp:lastModifiedBy>
  <cp:revision>41</cp:revision>
  <cp:lastPrinted>2025-03-10T15:10:02Z</cp:lastPrinted>
  <dcterms:created xsi:type="dcterms:W3CDTF">2015-12-02T08:00:24Z</dcterms:created>
  <dcterms:modified xsi:type="dcterms:W3CDTF">2025-03-11T08:29:13Z</dcterms:modified>
</cp:coreProperties>
</file>