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N:\Communication\10_services\SRFD\internet intranet\mise en ligne\le 15 10 25\"/>
    </mc:Choice>
  </mc:AlternateContent>
  <xr:revisionPtr revIDLastSave="0" documentId="8_{12A7ABF7-CE7E-4988-A249-439EFB038FED}" xr6:coauthVersionLast="47" xr6:coauthVersionMax="47" xr10:uidLastSave="{00000000-0000-0000-0000-000000000000}"/>
  <workbookProtection workbookAlgorithmName="SHA-512" workbookHashValue="saO+7lPVMmypjeLXz3jC+HkloO4nlw3JMIDCTz6U6FvPq+8jDnDKvatuFZurVv8eUMT0VWT9DQXxMyy/Bfr2Ug==" workbookSaltValue="M3rOnX0dQPBHX44Cs54QdA==" workbookSpinCount="100000" lockStructure="1"/>
  <bookViews>
    <workbookView xWindow="-15480" yWindow="-120" windowWidth="15600" windowHeight="11040" tabRatio="500" xr2:uid="{00000000-000D-0000-FFFF-FFFF00000000}"/>
  </bookViews>
  <sheets>
    <sheet name="Formulaire" sheetId="1" r:id="rId1"/>
    <sheet name="Listes déroulantes" sheetId="2" state="hidden" r:id="rId2"/>
    <sheet name="region-dep" sheetId="3" state="hidden" r:id="rId3"/>
    <sheet name="dep-famille_2" sheetId="4" state="hidden" r:id="rId4"/>
    <sheet name="Etablissements" sheetId="5" state="hidden" r:id="rId5"/>
    <sheet name="Classes EA" sheetId="6" state="hidden" r:id="rId6"/>
    <sheet name="Classes" sheetId="7" state="hidden" r:id="rId7"/>
  </sheets>
  <definedNames>
    <definedName name="__xlfn_DAYS">NA()</definedName>
    <definedName name="_xlnm._FilterDatabase" localSheetId="3" hidden="1">'dep-famille_2'!$A$1:$G$127</definedName>
    <definedName name="_xlnm._FilterDatabase" localSheetId="4" hidden="1">Etablissements!$A$1:$N$125</definedName>
    <definedName name="Choix_Adapté">'Listes déroulantes'!$A$39:$A$47</definedName>
    <definedName name="Choix_Cycle">'Listes déroulantes'!$A$34:$A$36</definedName>
    <definedName name="Choix_famille">'region-dep'!$F$1:$I$1</definedName>
    <definedName name="Choix_région">'region-dep'!$A$1:$C$1</definedName>
    <definedName name="Liste_dep">'region-dep'!$A:$A</definedName>
    <definedName name="Liste_etab">'dep-famille_2'!$A:$A</definedName>
    <definedName name="Liste_etab2">OFFSET(Liste_etab,MATCH(Formulaire!$C$36,Liste_etab,0)-1,1,MATCH(Formulaire!$C$36,Liste_etab,1)-MATCH(Formulaire!$C$36,Liste_etab,0)+1,1)</definedName>
    <definedName name="Période_entrée">'Listes déroulantes'!$A$2:$A$3</definedName>
    <definedName name="Type_candidat">'Listes déroulantes'!$A$6:$A$12</definedName>
    <definedName name="Type_ClasseEA">'Classes EA'!$B:$B</definedName>
    <definedName name="Type_ClasseEA2">OFFSET(Type_CycleEA,MATCH(Formulaire!$C$47,Type_CycleEA,0)-1,1,MATCH(Formulaire!$C$47,Type_CycleEA,1)-MATCH(Formulaire!$C$47,Type_CycleEA,0)+1,1)</definedName>
    <definedName name="Type_Cycle">Classes!$A:$A</definedName>
    <definedName name="Type_Cycle2">OFFSET(Type_Cycle,MATCH(Formulaire!$C$30,Type_Cycle,0)-1,1,MATCH(Formulaire!$C$30,Type_Cycle,1)-MATCH(Formulaire!$C$30,Type_Cycle,0)+1,1)</definedName>
    <definedName name="Type_CycleEA">'Classes EA'!$A:$A</definedName>
    <definedName name="Type_établissement">'Listes déroulantes'!$A$15:$A$23</definedName>
    <definedName name="Type_Scol_Adapt">'Listes déroulantes'!$A$30:$A$31</definedName>
    <definedName name="Type_Scolarisation">'Listes déroulantes'!$A$26:$A$27</definedName>
    <definedName name="_xlnm.Print_Area" localSheetId="0">Formulaire!$A$1:$D$62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39" i="1" l="1"/>
  <c r="C40" i="1"/>
  <c r="C41" i="1"/>
  <c r="C42" i="1"/>
  <c r="C43" i="1"/>
  <c r="C44" i="1"/>
  <c r="D14" i="7"/>
  <c r="D15" i="7"/>
  <c r="D16" i="7"/>
  <c r="D17" i="7"/>
  <c r="D18" i="7"/>
  <c r="D19" i="7"/>
  <c r="D7" i="6"/>
  <c r="D8" i="6"/>
  <c r="D9" i="6"/>
  <c r="D10" i="6"/>
  <c r="D11" i="6"/>
  <c r="D12" i="6"/>
  <c r="F22" i="4"/>
  <c r="F23" i="4"/>
  <c r="F24" i="4"/>
  <c r="F25" i="4"/>
  <c r="F26" i="4"/>
  <c r="F27" i="4"/>
  <c r="F28" i="4"/>
  <c r="F29" i="4"/>
  <c r="F30" i="4"/>
  <c r="F31" i="4"/>
  <c r="C51" i="1"/>
  <c r="C5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G23" authorId="0" shapeId="0" xr:uid="{00000000-0006-0000-0300-000001000000}">
      <text>
        <r>
          <rPr>
            <sz val="11"/>
            <color indexed="8"/>
            <rFont val="Calibri"/>
            <family val="2"/>
          </rPr>
          <t>Cherche dernière référence dans liste</t>
        </r>
      </text>
    </comment>
    <comment ref="G38" authorId="0" shapeId="0" xr:uid="{00000000-0006-0000-0300-000002000000}">
      <text>
        <r>
          <rPr>
            <sz val="11"/>
            <color indexed="8"/>
            <rFont val="Calibri"/>
            <family val="2"/>
          </rPr>
          <t>Deplace et redimensionne une plage de données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E8" authorId="0" shapeId="0" xr:uid="{00000000-0006-0000-0500-000001000000}">
      <text>
        <r>
          <rPr>
            <sz val="11"/>
            <color indexed="8"/>
            <rFont val="Calibri"/>
            <family val="2"/>
          </rPr>
          <t>Cherche dernière référence dans liste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E15" authorId="0" shapeId="0" xr:uid="{00000000-0006-0000-0600-000001000000}">
      <text>
        <r>
          <rPr>
            <sz val="11"/>
            <color indexed="8"/>
            <rFont val="Calibri"/>
            <family val="2"/>
          </rPr>
          <t>Cherche dernière référence dans liste</t>
        </r>
      </text>
    </comment>
  </commentList>
</comments>
</file>

<file path=xl/sharedStrings.xml><?xml version="1.0" encoding="utf-8"?>
<sst xmlns="http://schemas.openxmlformats.org/spreadsheetml/2006/main" count="1493" uniqueCount="869">
  <si>
    <t>Auvergne-Rhône-Alpes</t>
  </si>
  <si>
    <t>Direction régionale de l'Alimentation, de l'Agriculture et de la Forêt 
d'Auvergne-Rhône-Alpes</t>
  </si>
  <si>
    <r>
      <rPr>
        <i/>
        <sz val="12"/>
        <color indexed="8"/>
        <rFont val="Arial"/>
        <family val="2"/>
      </rPr>
      <t xml:space="preserve">A toute étape du transfert du dossier à la DRAAF Auvergne-Rhône-Alpes, 
</t>
    </r>
    <r>
      <rPr>
        <b/>
        <i/>
        <sz val="12"/>
        <color indexed="8"/>
        <rFont val="Arial"/>
        <family val="2"/>
      </rPr>
      <t xml:space="preserve">la version au format XLSX ou XLS modifiable de ce formulaire doit être transmise par mail pour un traitement automatisé des dossiers.
</t>
    </r>
    <r>
      <rPr>
        <i/>
        <sz val="12"/>
        <color indexed="8"/>
        <rFont val="Arial"/>
        <family val="2"/>
      </rPr>
      <t>Elle doit être accompagnée des pièces justificatives enregistrées au format PDF.</t>
    </r>
  </si>
  <si>
    <t>&lt; Liste déroulante*</t>
  </si>
  <si>
    <t xml:space="preserve">Type de candidat(e) </t>
  </si>
  <si>
    <t xml:space="preserve">Candidat(e) </t>
  </si>
  <si>
    <t>Civilité</t>
  </si>
  <si>
    <t>NOM</t>
  </si>
  <si>
    <t>&lt; Saisir</t>
  </si>
  <si>
    <t>Prénom</t>
  </si>
  <si>
    <t>Date de naissance</t>
  </si>
  <si>
    <t>&lt; Saisir au format 00/00/00</t>
  </si>
  <si>
    <t>Commune de résidence</t>
  </si>
  <si>
    <t>Code postal commune de résidence</t>
  </si>
  <si>
    <t>Téléphone</t>
  </si>
  <si>
    <t>&lt; Saisir au format 0000000000</t>
  </si>
  <si>
    <t>Courriel</t>
  </si>
  <si>
    <t>Pays</t>
  </si>
  <si>
    <t>Territoire académique</t>
  </si>
  <si>
    <t>Département</t>
  </si>
  <si>
    <t>Type d'établissement</t>
  </si>
  <si>
    <t>Nom établissement</t>
  </si>
  <si>
    <t>Code RNE de l'établissement (7 chiffres + 1 lettre) si existant</t>
  </si>
  <si>
    <t>Adresse établissement</t>
  </si>
  <si>
    <t>Code postal établissement</t>
  </si>
  <si>
    <t>Commune établissement</t>
  </si>
  <si>
    <t>Téléphone établissement</t>
  </si>
  <si>
    <t>Courriel établissement</t>
  </si>
  <si>
    <t>Cycle : Collège / lycée Pré-Bac / Supérieur Post-Bac</t>
  </si>
  <si>
    <t>Prise en charge spécifique liée à un besoin éducatif particulier
(Fournir toutes les pièces justificatives)</t>
  </si>
  <si>
    <t>Classe</t>
  </si>
  <si>
    <t>Le cas échéant, préciser la filière ou le diplôme</t>
  </si>
  <si>
    <t>Le cas échéant, préciser le dernier diplôme obtenu</t>
  </si>
  <si>
    <t>Établissement EA d’accueil visé</t>
  </si>
  <si>
    <t>Composante EA</t>
  </si>
  <si>
    <t>Établissement</t>
  </si>
  <si>
    <t>Code RNE de l'établissement</t>
  </si>
  <si>
    <t>Adresse</t>
  </si>
  <si>
    <t>Code postal</t>
  </si>
  <si>
    <t>Commune</t>
  </si>
  <si>
    <t>&lt; Automatique</t>
  </si>
  <si>
    <t>Classe demandée dans l'EA</t>
  </si>
  <si>
    <t>Date d’entrée souhaitée</t>
  </si>
  <si>
    <t>Type de scolarisation</t>
  </si>
  <si>
    <t>Justification de la demande</t>
  </si>
  <si>
    <t>Motif de la demande (pour une entrée durant l'année scolaire)</t>
  </si>
  <si>
    <t>Age à la date d’entrée prévue</t>
  </si>
  <si>
    <t>Fait à :</t>
  </si>
  <si>
    <t>Le :</t>
  </si>
  <si>
    <t>* Pour toute réponse par liste déroulante ou par renseignement automatique, vous pouvez saisir si la réponse n’est pas proposée.</t>
  </si>
  <si>
    <t xml:space="preserve">Procédure de transmission et de traitement : </t>
  </si>
  <si>
    <r>
      <rPr>
        <b/>
        <sz val="11"/>
        <color indexed="8"/>
        <rFont val="Arial"/>
        <family val="2"/>
      </rPr>
      <t>Le ou la candidat(e) ou son représentant légal</t>
    </r>
    <r>
      <rPr>
        <sz val="11"/>
        <color indexed="8"/>
        <rFont val="Arial"/>
        <family val="2"/>
      </rPr>
      <t xml:space="preserve"> pour les mineur(e)s fait sa demande auprès de son établissement d'origine.</t>
    </r>
  </si>
  <si>
    <t>RAPPEL : toute demande non accompagnée des pièces justificatives nécessaires (bulletins, justificatifs de scolarité, diplômes, notifications MDPH, PAP, PAI, GevasCo…) ne peut être traitée.</t>
  </si>
  <si>
    <t>Période_entrée</t>
  </si>
  <si>
    <t xml:space="preserve">Type_candidat(e) </t>
  </si>
  <si>
    <t>Candidat(e) issu d'un dispositif de lutte contre le décrochage scolaire</t>
  </si>
  <si>
    <t>Candidat(e) arrivant de l'étranger</t>
  </si>
  <si>
    <t>Candidat(e) ayant suivi une instruction par correspondance ou à domicile</t>
  </si>
  <si>
    <t>Candidat(e) au retour en formation</t>
  </si>
  <si>
    <t>Autre</t>
  </si>
  <si>
    <t>Type_établissement</t>
  </si>
  <si>
    <t>Etablissement scolaire public EN</t>
  </si>
  <si>
    <t>Etablissement scolaire public EA</t>
  </si>
  <si>
    <t>Etablissement scolaire privé sous contrat (dont MFR)</t>
  </si>
  <si>
    <t>Etablissement scolaire privé hors contrat</t>
  </si>
  <si>
    <t>Etablissement adapté (EREA, IME, IMPro, ITEP, autre)</t>
  </si>
  <si>
    <t>Etablissement public de formation par correspondance</t>
  </si>
  <si>
    <t>Etablissement privé de formation par correspondance</t>
  </si>
  <si>
    <t>Centre de formation par apprentissage</t>
  </si>
  <si>
    <t>Type_Scolarisation</t>
  </si>
  <si>
    <t>Scolarisation complète dans l'établissement</t>
  </si>
  <si>
    <t>Scolarisation en inclusion partielle accompagnée par un établissement adapté</t>
  </si>
  <si>
    <t>Type_Scol_Adapt</t>
  </si>
  <si>
    <t>Scolarisation ordinaire</t>
  </si>
  <si>
    <t>Scolarisation en partenariat avec un établissement adapté</t>
  </si>
  <si>
    <t>Choix_Cycle</t>
  </si>
  <si>
    <t>Cycle Collège</t>
  </si>
  <si>
    <t>Cycle Lycée Pré-Bac</t>
  </si>
  <si>
    <t>Cycle Supérieur Post-Bac</t>
  </si>
  <si>
    <t>Choix_Adapté</t>
  </si>
  <si>
    <t>Aucun besoin éducatif particulier reconnu</t>
  </si>
  <si>
    <t>Milieu scolaire ordinaire avec reconnaissance MDPH</t>
  </si>
  <si>
    <t>ULIS</t>
  </si>
  <si>
    <t>IME</t>
  </si>
  <si>
    <t>IMPro</t>
  </si>
  <si>
    <t>ITEP</t>
  </si>
  <si>
    <t>CFA spécialisé</t>
  </si>
  <si>
    <t>Dispositif FLE (Français langue étrangère) au autre dispositif d'acquisition du français</t>
  </si>
  <si>
    <t>Clermont-Fd</t>
  </si>
  <si>
    <t>Grenoble</t>
  </si>
  <si>
    <t>Lyon</t>
  </si>
  <si>
    <t>CNEAP</t>
  </si>
  <si>
    <t>MFR</t>
  </si>
  <si>
    <t>Public</t>
  </si>
  <si>
    <t>UNREP</t>
  </si>
  <si>
    <t>Departement</t>
  </si>
  <si>
    <t>Famille EA</t>
  </si>
  <si>
    <t>Nom Lycée</t>
  </si>
  <si>
    <t>Colonne1</t>
  </si>
  <si>
    <t>Colonne2</t>
  </si>
  <si>
    <t>Colonne3</t>
  </si>
  <si>
    <t>Colonne4</t>
  </si>
  <si>
    <t>LEAP de Saint-Sorlin-en-Bugey</t>
  </si>
  <si>
    <t>Plages utilisées (Gérer les noms)</t>
  </si>
  <si>
    <t>choix_region</t>
  </si>
  <si>
    <t>$'region-dep'.$A$1:$C$1</t>
  </si>
  <si>
    <t xml:space="preserve">MFR La Saulsaie – Montluel </t>
  </si>
  <si>
    <t>Liste_dep</t>
  </si>
  <si>
    <t>$'region-dep'.$A:$A</t>
  </si>
  <si>
    <t>MFR de Pont-de-Veyle</t>
  </si>
  <si>
    <t>Choix_famille</t>
  </si>
  <si>
    <t>$'region-dep'.$F$1:$I$1</t>
  </si>
  <si>
    <t>MFR de Bâgé-le-Chatel</t>
  </si>
  <si>
    <t>Liste_etab</t>
  </si>
  <si>
    <t>$'dep-famille_2'.$A:$A</t>
  </si>
  <si>
    <t xml:space="preserve">MFR La Vernée – Peronnas </t>
  </si>
  <si>
    <t>Liste_etab2</t>
  </si>
  <si>
    <t>DECALER(Liste_etab;EQUIV(Formulaire!$C$35;Liste_etab;0)-1;1;EQUIV(Formulaire!$C$35;Liste_etab;1)-EQUIV(Formulaire!$C$35;Liste_etab;0)+1;1)</t>
  </si>
  <si>
    <t>EPLEFPA de Bourg-en-Bresse – LEGTPA des Sardières</t>
  </si>
  <si>
    <t>EPLEFPA de Cibeins - LEGTPA Cibeins</t>
  </si>
  <si>
    <t>LPPR de l'Ain – Site de Nantua</t>
  </si>
  <si>
    <t>Formule utilisé pour données/validité/Plage de cellule</t>
  </si>
  <si>
    <t>Formule</t>
  </si>
  <si>
    <t>LPPR de l'Ain – Site de Villars-les-Dombes</t>
  </si>
  <si>
    <t>Cellules Formulaire sous Territoire académique</t>
  </si>
  <si>
    <t>LERP Claude Mercier – Le-Mayet-de-Montagne</t>
  </si>
  <si>
    <t>Cellules Formulaire sous Département</t>
  </si>
  <si>
    <t>DECALER(Liste_dep;1;EQUIV($C$34;choix_région;0)-1;NBVAL(DECALER(Liste_dep;;EQUIV($C$34;choix_région;0)-1))-1;1)</t>
  </si>
  <si>
    <t>MFR d'Escurolles</t>
  </si>
  <si>
    <t>Cellules Formulaire sous Composante EA</t>
  </si>
  <si>
    <t>choix_famille</t>
  </si>
  <si>
    <t>MFR de Saint-Léopardin-d'Augy</t>
  </si>
  <si>
    <t>Cellules Formulaire sous Établissement</t>
  </si>
  <si>
    <t>DECALER(Liste_etab2;EQUIV(Formulaire!$C$30;Liste_etab2;0)-1;1;EQUIV(Formulaire!$C$30;Liste_etab2;1)-EQUIV(Formulaire!$C$30;Liste_etab2;0)+1;1)</t>
  </si>
  <si>
    <t>MFR de Limoise</t>
  </si>
  <si>
    <t>MFR de Saligny-sur-Roudon</t>
  </si>
  <si>
    <t>EPLEFPA du Bourbonnais – LEGTPA du Bourbonnais - Moulins</t>
  </si>
  <si>
    <t>EPLEFPA de Montluçon-Larequille – LPA Christophe Thivrier</t>
  </si>
  <si>
    <t>LATP d'Annonay</t>
  </si>
  <si>
    <t>LRP La Pélissière – Tournon-sur-Rhône</t>
  </si>
  <si>
    <t>Informations pour compréhension</t>
  </si>
  <si>
    <t>Résultat formule</t>
  </si>
  <si>
    <t>MFR de Villeneuve-de-Berg</t>
  </si>
  <si>
    <t>Trier tableau Departement – Famille EA – Nom Lycée</t>
  </si>
  <si>
    <t>EPLEFPA d'Aubenas – LEGTPA Olivier de Serres</t>
  </si>
  <si>
    <t>hauteur selection depart</t>
  </si>
  <si>
    <t>NBVAL(Liste_etab)</t>
  </si>
  <si>
    <t>LEPRP Saint-Vincent – Saint-Flour</t>
  </si>
  <si>
    <t>1ere ligne dep suite au choix en feuille1.B2</t>
  </si>
  <si>
    <t>EQUIV(Formulaire!$C$35;Liste_etab;0)</t>
  </si>
  <si>
    <t>dernière ligne dep suite au choix en feuille1.B2</t>
  </si>
  <si>
    <t>EQUIV(Formulaire!$C$35;Liste_etab;1)</t>
  </si>
  <si>
    <t>MFR de Saint-Flour</t>
  </si>
  <si>
    <t>hauteur plage apres 1er choix</t>
  </si>
  <si>
    <t>EQUIV(Formulaire!$C$35;Liste_etab;1)-EQUIV(Formulaire!$C$35;Liste_etab;0)+1</t>
  </si>
  <si>
    <t>MFR de Crouzit-Haut – Mauriac</t>
  </si>
  <si>
    <t>NBVAL(DECALER(Liste_etab;EQUIV(Formulaire!$C$35;Liste_etab;0)-1;1;EQUIV(Formulaire!$C$35;Liste_etab;1)-EQUIV(Formulaire!$C$35;Liste_etab;0)+1;1))</t>
  </si>
  <si>
    <t>MFR de Marcolès – Saint-Mamet-La-Savetat</t>
  </si>
  <si>
    <t>Hauteur Liste_etab2 = hauteur plage liste apres 1er choix</t>
  </si>
  <si>
    <t>NBVAL(Liste_etab2)</t>
  </si>
  <si>
    <t>EPLEFPA d'Aurillac – LEGTPA Georges Pompidou</t>
  </si>
  <si>
    <t>Niveau 1ère ligne famille dans selection apres 1er choix</t>
  </si>
  <si>
    <t>EQUIV(Formulaire!$C$30;Liste_etab2;0)</t>
  </si>
  <si>
    <t>EPLEFPA de Saint-Flour – LPA de Saint Flour</t>
  </si>
  <si>
    <t>dernière ligne famille  dans selection apres 1er choix</t>
  </si>
  <si>
    <t>EQUIV(Formulaire!$C$30;Liste_etab2;1)</t>
  </si>
  <si>
    <t>Lycée privé Drôme Provençale – Saint-Paul-Trois-Châteaux</t>
  </si>
  <si>
    <t>Hauteur liste finale</t>
  </si>
  <si>
    <t>EQUIV(Formulaire!$C$30;Liste_etab2;1)-EQUIV(Formulaire!$C$30;Liste_etab2;0)+1</t>
  </si>
  <si>
    <t>LAP du Val-de-Drôme – Montéléger</t>
  </si>
  <si>
    <t>Liste finale de choix des Nom Lycée</t>
  </si>
  <si>
    <t>DECALER(Liste_etab2;EQUIV(Formulaire!$C$36;Liste_etab2;0)-1;1;EQUIV(Formulaire!$C$36;Liste_etab2;1)-EQUIV(Formulaire!$C$36;Liste_etab2;0)+1;1)</t>
  </si>
  <si>
    <t>LTP Les Mandailles – Chateauneuf-de-Galaure</t>
  </si>
  <si>
    <t>MFR d'Anneyron</t>
  </si>
  <si>
    <t>MFR de Bourg-de-Péage</t>
  </si>
  <si>
    <t>mot de passe fichier protégé sonia</t>
  </si>
  <si>
    <t>test</t>
  </si>
  <si>
    <t>MFR de Châteauneuf-sur-Isère</t>
  </si>
  <si>
    <t>MFR La Chauméane – Divajeu</t>
  </si>
  <si>
    <t xml:space="preserve">EPLEFPA de Romans – LEGTPA Terre d'Horizon </t>
  </si>
  <si>
    <t>EPLEFPA de Valence – LEGTPA Le Valentin - Bourg-Les-Valence</t>
  </si>
  <si>
    <t>CEFA de Montélimar</t>
  </si>
  <si>
    <t>LEAP Saint-Exupéry – Saint-Siméon-de-Bressieux</t>
  </si>
  <si>
    <t>LEAP du Guiers-Val-d'Ainan – Pont-de-Beauvoisin</t>
  </si>
  <si>
    <t>LPPRA de La Mure</t>
  </si>
  <si>
    <t>LEAP le Vallon – Site de Saint-Jean-de-Bournay</t>
  </si>
  <si>
    <t>LEAP le Vallon – Site de Chabons</t>
  </si>
  <si>
    <t>LETP Bellevue – Saint-Marcellin</t>
  </si>
  <si>
    <t>MFR de Chatte – Saint-Marcellin</t>
  </si>
  <si>
    <t>MFR de Saint-Barthélémy</t>
  </si>
  <si>
    <t>MFR La Grive – Bourgoin-Jallieu</t>
  </si>
  <si>
    <t>MFR Mozas – Bourgoin-Jallieu</t>
  </si>
  <si>
    <t>MFR de Moirans</t>
  </si>
  <si>
    <t>MFR de Vif</t>
  </si>
  <si>
    <t>MFR Le Village – Saint-André-le-Gaz</t>
  </si>
  <si>
    <t>MFR La Dalmassière – Coublevie</t>
  </si>
  <si>
    <t>MFR de Chaumont – Eyzin-Pinet</t>
  </si>
  <si>
    <t>MFR de Vignieu</t>
  </si>
  <si>
    <t>EPLEFPA de La Côte-Saint-André – LPA de la Tour-du-Pin</t>
  </si>
  <si>
    <t>EPLEFPA de Vienne – LEGTPA Vienne Agrotec</t>
  </si>
  <si>
    <t>EPLEFPA de La Côte-Saint-André – LEGTPA de la Côte-Saint-André</t>
  </si>
  <si>
    <t>EPLEFPA Grenoble Saint-Ismier - LEGTPA</t>
  </si>
  <si>
    <t>EPLEFPA de Voiron – LPA La Martellière</t>
  </si>
  <si>
    <t>LAP de Sury-le-Comtal</t>
  </si>
  <si>
    <t>LTP le Puits de l'Aune – Feurs</t>
  </si>
  <si>
    <t>LAP Etienne Gautier – Nandax</t>
  </si>
  <si>
    <t>MFR de la Loire – Saint Etienne</t>
  </si>
  <si>
    <t>MFR de Saint-Chamond</t>
  </si>
  <si>
    <t>MFR de Montbrison</t>
  </si>
  <si>
    <t>MFR de Mornand-en-Forez</t>
  </si>
  <si>
    <t>MFR de Saint-Germain-Lespinasse</t>
  </si>
  <si>
    <t>MFR de Marlhes</t>
  </si>
  <si>
    <t>MFR Le Roseil – Vougy</t>
  </si>
  <si>
    <t>EPLEFPA de Roanne-Chervé – LEGTPA – Site de Roanne-Chervé</t>
  </si>
  <si>
    <t>EPLEFPA de Roanne-Chervé – LEGTPA – Site de Noirétable</t>
  </si>
  <si>
    <t xml:space="preserve">EPLEFPA de Montravel – LPA </t>
  </si>
  <si>
    <t>EPLEFPA de Montbrison – LEGTPA – Site de Précieux</t>
  </si>
  <si>
    <t>EPLEFPA de Montbrison – LEGTPA – Site de Saint-Genest-Malifaux</t>
  </si>
  <si>
    <t>LEAP Eugénie Joubert</t>
  </si>
  <si>
    <t>ISVT – Institut des Sciences de la Vie et de la Terre</t>
  </si>
  <si>
    <t>MFR de Sainte-Florine</t>
  </si>
  <si>
    <t>EPLEFPA de Brioude-Bonnefont-Saugues – LEGTPA – Site de Fontannes</t>
  </si>
  <si>
    <t>EPLEFPA de Brioude-Bonnefont-Saugues – LEGTPA – Site de Saugues</t>
  </si>
  <si>
    <t>EPLEFPA du Velay – LEGTPA George Sand</t>
  </si>
  <si>
    <t>LEAP Saint-Joseph – Le-Breuil-sur-Couze</t>
  </si>
  <si>
    <t>LPPER Massabielle – Le-Vernet-la-Varenne</t>
  </si>
  <si>
    <t>LEAP d' Ennezat</t>
  </si>
  <si>
    <t>MFR de Vernines</t>
  </si>
  <si>
    <t>MFR de Gelles</t>
  </si>
  <si>
    <t>EPLEFPA de Rochefort-Montagne - LPA</t>
  </si>
  <si>
    <t>EPLEFPA de Marmilhat – LEGTPA Louis Pasteur</t>
  </si>
  <si>
    <t>EPLEFPA des Combrailles – LPA – Site de Saint-Gervais-d'Auvergne</t>
  </si>
  <si>
    <t>EPLEFPA des Combrailles – LPA – Site de Pontaumur</t>
  </si>
  <si>
    <t>LHP Lyon-Pressin – Saint-Genis-Laval</t>
  </si>
  <si>
    <t>LRP Jean Monnet – Saint-Symphorien-sur-Coise</t>
  </si>
  <si>
    <t>Institut Sandar – Limonest</t>
  </si>
  <si>
    <t>MFR La Palma – L'Arbresle</t>
  </si>
  <si>
    <t>MFR de Charentay</t>
  </si>
  <si>
    <t>MFR de Sainte-Consorce</t>
  </si>
  <si>
    <t>MFR de Chessy-les-Mines</t>
  </si>
  <si>
    <t>MFR d'Anse</t>
  </si>
  <si>
    <t>MFR de Saint-Romain-de-Popey</t>
  </si>
  <si>
    <t>MFR des quatre vallées – Lamure-sur-Azergues</t>
  </si>
  <si>
    <t>MFR La Biratte – Villie-Morgon</t>
  </si>
  <si>
    <t>MFR de Saint-Laurent-de-Chamousset</t>
  </si>
  <si>
    <t>EPLEFPA de Belleville – LPA Bel Air</t>
  </si>
  <si>
    <t>EPLEFPA de Saint-Genis-Laval – LEGTPA André Paillot</t>
  </si>
  <si>
    <t>EPLEFPA de Lyon-Dardilly – LEGTPA de Lyon-Dardilly</t>
  </si>
  <si>
    <t xml:space="preserve">IET – Institut de l'environnement et des technologies – Lyon </t>
  </si>
  <si>
    <t>LAP Costa de Beauregard – Chambéry</t>
  </si>
  <si>
    <t xml:space="preserve">EPLEFPA de Cognin – LPA </t>
  </si>
  <si>
    <t>EPLEFPA de Chambéry La Motte Servolex – LEGTPA Reinach</t>
  </si>
  <si>
    <t>LPP Les Trois Vallées – Thonon-les-Bains</t>
  </si>
  <si>
    <t>LEPRP Jeanne Antide – Reignier</t>
  </si>
  <si>
    <t>ISETA – Site de Poisy</t>
  </si>
  <si>
    <t>ISETA – Site de Chavanod</t>
  </si>
  <si>
    <t>LPEGT HB de Saussure – Combloux</t>
  </si>
  <si>
    <t>MFR de l'Arclosan – Serraval</t>
  </si>
  <si>
    <t>MFR des Métiers de la Montagne – Thones</t>
  </si>
  <si>
    <t>MFR Le Villaret – Thones</t>
  </si>
  <si>
    <t>MFR de La Balme – Sillingy</t>
  </si>
  <si>
    <t>MFR Les Dronières – Cruseilles</t>
  </si>
  <si>
    <t>MFR des Alluaz – Bonne sur Menoge</t>
  </si>
  <si>
    <t>MFR Le Belvédère – Sallanches</t>
  </si>
  <si>
    <t>MFR de Seyssel</t>
  </si>
  <si>
    <t>MFR de Haute-Savoie – Annecy-le-Vieux</t>
  </si>
  <si>
    <t>EPLEFPA de Contamine-sur-Arve - LPA</t>
  </si>
  <si>
    <t>EPLEFPA de La Roche-sur-Foron – LEGTPA ENILV</t>
  </si>
  <si>
    <t>RNE établissement</t>
  </si>
  <si>
    <t>Adresse établisserment</t>
  </si>
  <si>
    <t>Mail établissement</t>
  </si>
  <si>
    <t>0011058V</t>
  </si>
  <si>
    <t>10 place de la Halle</t>
  </si>
  <si>
    <t>SAINT-SORLIN-EN-BUGEY</t>
  </si>
  <si>
    <t>01150</t>
  </si>
  <si>
    <t>st-sorlin-en-bugey@cneap.fr</t>
  </si>
  <si>
    <t>Lieudit "La Saulsaie"</t>
  </si>
  <si>
    <t>MONTLUEL</t>
  </si>
  <si>
    <t>01120</t>
  </si>
  <si>
    <t>0011170S</t>
  </si>
  <si>
    <t>mfr.saulsaie@mfr.asso.fr</t>
  </si>
  <si>
    <t>0011171T</t>
  </si>
  <si>
    <t>Avenue des sports</t>
  </si>
  <si>
    <t>PONT DE VEYLE</t>
  </si>
  <si>
    <t>01290</t>
  </si>
  <si>
    <t>mfr.pont-de-veyle@mfr.asso.fr</t>
  </si>
  <si>
    <t>0011074M</t>
  </si>
  <si>
    <t>325 Chemin de la Ronde</t>
  </si>
  <si>
    <t>BAGE LE CHATEL</t>
  </si>
  <si>
    <t>01380</t>
  </si>
  <si>
    <t>mfr.bage@mfr.asso.fr</t>
  </si>
  <si>
    <t>0011073L</t>
  </si>
  <si>
    <t>171 Chemin de la Vernée</t>
  </si>
  <si>
    <t>PERONNAS</t>
  </si>
  <si>
    <t>01960</t>
  </si>
  <si>
    <t>mfr.peronnas@mfr.asso.fr</t>
  </si>
  <si>
    <t>0010819K</t>
  </si>
  <si>
    <t>79 avenue de Jasseron</t>
  </si>
  <si>
    <t>BOURG-EN-BRESSE</t>
  </si>
  <si>
    <t>01000</t>
  </si>
  <si>
    <t>epl.bourg-en-bresse@educagri.fr</t>
  </si>
  <si>
    <t>0010059J</t>
  </si>
  <si>
    <t>Domaine de Cibeins</t>
  </si>
  <si>
    <t>MISERIEUX</t>
  </si>
  <si>
    <t>01600</t>
  </si>
  <si>
    <t>epl.cibeins@educagri.fr</t>
  </si>
  <si>
    <t>0011057U</t>
  </si>
  <si>
    <t>5 Rue du Docteur Levrat</t>
  </si>
  <si>
    <t>NANTUA</t>
  </si>
  <si>
    <t>01130</t>
  </si>
  <si>
    <t>direction@lppr01.com</t>
  </si>
  <si>
    <t>0011056T</t>
  </si>
  <si>
    <t>160 rue de la Poype</t>
  </si>
  <si>
    <t>VILLARS-LES-DOMBES</t>
  </si>
  <si>
    <t>01330</t>
  </si>
  <si>
    <t>0030888Z</t>
  </si>
  <si>
    <t>Route de Lapalisse</t>
  </si>
  <si>
    <t>LE-MAYET-DE-MONTAGNE</t>
  </si>
  <si>
    <t>03250</t>
  </si>
  <si>
    <t>leafp@wanadoo.fr</t>
  </si>
  <si>
    <t>0030925P</t>
  </si>
  <si>
    <t>04 70 90 50 34</t>
  </si>
  <si>
    <t>Rue de la Poste</t>
  </si>
  <si>
    <t>ESCUROLLES</t>
  </si>
  <si>
    <t>03110</t>
  </si>
  <si>
    <t>IFPAE@mfr.asso.fr</t>
  </si>
  <si>
    <t>0030955X</t>
  </si>
  <si>
    <t>04 70 66 23 01</t>
  </si>
  <si>
    <t>Les Forges</t>
  </si>
  <si>
    <t>ST LEOPARDIN d'AUGY</t>
  </si>
  <si>
    <t>03160</t>
  </si>
  <si>
    <t>mfr.st-leopardin@mfr.asso.fr</t>
  </si>
  <si>
    <t>0030908W</t>
  </si>
  <si>
    <t>04 70 67 30 30</t>
  </si>
  <si>
    <t>Le Lieu Jay</t>
  </si>
  <si>
    <t>LIMOISE</t>
  </si>
  <si>
    <t>03320</t>
  </si>
  <si>
    <t>mfr.limoise@mfr.asso.fr</t>
  </si>
  <si>
    <t>0030907V</t>
  </si>
  <si>
    <t>04 70 42 22 76</t>
  </si>
  <si>
    <t>Route de Monétay sur Loire</t>
  </si>
  <si>
    <t>SALIGNY SUR ROUDON</t>
  </si>
  <si>
    <t>03470</t>
  </si>
  <si>
    <t>mfr.saligny@mfr.asso.fr</t>
  </si>
  <si>
    <t>0030094L</t>
  </si>
  <si>
    <t>Neuvy - CS 41721</t>
  </si>
  <si>
    <t>MOULINS</t>
  </si>
  <si>
    <t>03017</t>
  </si>
  <si>
    <t>epl.bourbonnais@educagri.fr</t>
  </si>
  <si>
    <t>0031047X</t>
  </si>
  <si>
    <t>410 route de Clermont</t>
  </si>
  <si>
    <t>DURDAT-LAREQUILLE</t>
  </si>
  <si>
    <t>03310</t>
  </si>
  <si>
    <t>lpa.durdat-larequille@educagri.fr</t>
  </si>
  <si>
    <t>0071231A</t>
  </si>
  <si>
    <t>Montée du Savel</t>
  </si>
  <si>
    <t>ANNONAY</t>
  </si>
  <si>
    <t>07100</t>
  </si>
  <si>
    <t>annonay@cneap.fr</t>
  </si>
  <si>
    <t>0071239J</t>
  </si>
  <si>
    <t>4 rue du Repos</t>
  </si>
  <si>
    <t>TOURNON</t>
  </si>
  <si>
    <t>07300</t>
  </si>
  <si>
    <t>tournon-sur-rhone@cneap.fr</t>
  </si>
  <si>
    <t>0071303D</t>
  </si>
  <si>
    <t>47 Enclos de la Plaine - B.P. 36</t>
  </si>
  <si>
    <t>VILLENEUVE DE BERG</t>
  </si>
  <si>
    <t>07170</t>
  </si>
  <si>
    <t>mfr.villeneuve-de-berg@mfr.asso.fr</t>
  </si>
  <si>
    <t>0071125K</t>
  </si>
  <si>
    <t>Quartier Saint-Martin – BP 150</t>
  </si>
  <si>
    <t>AUBENAS</t>
  </si>
  <si>
    <t>07205</t>
  </si>
  <si>
    <t>epl.aubenas@educagri.fr</t>
  </si>
  <si>
    <t>0150661M</t>
  </si>
  <si>
    <t>2 rue Marcellin Boudet</t>
  </si>
  <si>
    <t>SAINT-FLOUR</t>
  </si>
  <si>
    <t>st-flour@cneap.fr</t>
  </si>
  <si>
    <t>0150688S</t>
  </si>
  <si>
    <t>04 71 60 07 62</t>
  </si>
  <si>
    <t>Massalès</t>
  </si>
  <si>
    <t>SAINT FLOUR</t>
  </si>
  <si>
    <t>mfr.st-flour@mfr.asso.fr</t>
  </si>
  <si>
    <t>0150668V</t>
  </si>
  <si>
    <t>04 71 68 07 23</t>
  </si>
  <si>
    <t>Crouzit Haut - Route de Tulle</t>
  </si>
  <si>
    <t>MAURIAC</t>
  </si>
  <si>
    <t>mfr.mauriac@mfr.asso.fr</t>
  </si>
  <si>
    <t>0150672Z</t>
  </si>
  <si>
    <t>04 71 64 72 29</t>
  </si>
  <si>
    <t>Le Bourg</t>
  </si>
  <si>
    <t>MARCOLES</t>
  </si>
  <si>
    <t>mfr.marcoles@mfr.asso.fr</t>
  </si>
  <si>
    <t>0150037J</t>
  </si>
  <si>
    <t>Rue de Salers – BP 537</t>
  </si>
  <si>
    <t>AURILLAC</t>
  </si>
  <si>
    <t>epl.aurillac@educagri.fr</t>
  </si>
  <si>
    <t>0150599V</t>
  </si>
  <si>
    <t>Volzac</t>
  </si>
  <si>
    <t>SAINT-FlOUR</t>
  </si>
  <si>
    <t>epl.st-flour@educagri.fr</t>
  </si>
  <si>
    <t>0261069W</t>
  </si>
  <si>
    <t>17 rue de Serre Blanc</t>
  </si>
  <si>
    <t>SAINT-PAUL-TROIS-CHATEAUX</t>
  </si>
  <si>
    <t>st-paul-trois-chateaux@cneap.fr</t>
  </si>
  <si>
    <t>0261065S</t>
  </si>
  <si>
    <t>CHATEAUNEUF-DE-GALAURE</t>
  </si>
  <si>
    <t>monteleger@cneap.fr</t>
  </si>
  <si>
    <t>0261067U</t>
  </si>
  <si>
    <t>Route de Valence – Quartier Les Chirouzes</t>
  </si>
  <si>
    <t>MONTELEGER</t>
  </si>
  <si>
    <t>chateauneuf-de-galaure@cneap.fr</t>
  </si>
  <si>
    <t>0261097B</t>
  </si>
  <si>
    <t>10 rue de l'Europe - BP 2</t>
  </si>
  <si>
    <t>ANNEYRON</t>
  </si>
  <si>
    <t>mfr.anneyron@mfr.asso.fr</t>
  </si>
  <si>
    <t>0261357J</t>
  </si>
  <si>
    <t>Mondy</t>
  </si>
  <si>
    <t>BOURG DE PEAGE</t>
  </si>
  <si>
    <t>mfr.mondy@mfr.asso.fr</t>
  </si>
  <si>
    <t>0261098C</t>
  </si>
  <si>
    <t>5 Rue de la Cure - BP 3</t>
  </si>
  <si>
    <t>CHATEAUNEUF SUR ISERE</t>
  </si>
  <si>
    <t>mfr.chateauneuf@mfr.assso.fr</t>
  </si>
  <si>
    <t>0261096A</t>
  </si>
  <si>
    <t>La Chauméane - Route de Grâne</t>
  </si>
  <si>
    <t>DIVAJEU</t>
  </si>
  <si>
    <t>mfr.divajeu@mfr.asso.fr</t>
  </si>
  <si>
    <t>0260791U</t>
  </si>
  <si>
    <t>1414 Chemin de Rosey Ouest – BP 224</t>
  </si>
  <si>
    <t>ROMANS-SUR-ISERE</t>
  </si>
  <si>
    <t>epl.romans@educagri.fr</t>
  </si>
  <si>
    <t>0260765R</t>
  </si>
  <si>
    <t>Avenue de Lyon</t>
  </si>
  <si>
    <t>BOURG-LES-VALENCE</t>
  </si>
  <si>
    <t>epl.valence@educagri.fr</t>
  </si>
  <si>
    <t>0261265J</t>
  </si>
  <si>
    <t>04 75 01 34 94</t>
  </si>
  <si>
    <t>103 avenue de Rochemaure - BP 86</t>
  </si>
  <si>
    <t>MONTELIMAR</t>
  </si>
  <si>
    <t>direction@cefa26.org</t>
  </si>
  <si>
    <t>0382378D</t>
  </si>
  <si>
    <t>264 rue des Frênes</t>
  </si>
  <si>
    <t>SAINT-SIMEON-DE-BRESSIEUX</t>
  </si>
  <si>
    <t>st-simeon-de-bressieux@cneap.fr</t>
  </si>
  <si>
    <t>0382373Y</t>
  </si>
  <si>
    <t>6 place du Marché couvert</t>
  </si>
  <si>
    <t>PONT-DE-BEAUVOISIN</t>
  </si>
  <si>
    <t>pont-de-beauvoisin@cneap.fr</t>
  </si>
  <si>
    <t>0382371W</t>
  </si>
  <si>
    <t>2 route de Volgeat</t>
  </si>
  <si>
    <t>VILLEMOIRIEU</t>
  </si>
  <si>
    <t>cremieu-villemoirieu@cneap.fr</t>
  </si>
  <si>
    <t>0382370V</t>
  </si>
  <si>
    <t>Rue de Alpes – BP 5</t>
  </si>
  <si>
    <t>LA MURE</t>
  </si>
  <si>
    <t>lamure@cneap.fr</t>
  </si>
  <si>
    <t>0382375A</t>
  </si>
  <si>
    <t>5 rue de la République</t>
  </si>
  <si>
    <t>SAINT-JEAN-DE-BOURNAY</t>
  </si>
  <si>
    <t>st-jean-de-bournay@cneap.fr</t>
  </si>
  <si>
    <t>0382369U</t>
  </si>
  <si>
    <t>13 rue de l’église</t>
  </si>
  <si>
    <t>CHABONS</t>
  </si>
  <si>
    <t>38690</t>
  </si>
  <si>
    <t>0382376B</t>
  </si>
  <si>
    <t>4 rue des Récollets – BP 118</t>
  </si>
  <si>
    <t>SAINT-MARCELLIN cedex</t>
  </si>
  <si>
    <t>st-marcellin@cneap.fr</t>
  </si>
  <si>
    <t>0382439V</t>
  </si>
  <si>
    <t>385B Route de St Marcellin</t>
  </si>
  <si>
    <t>CHATTE</t>
  </si>
  <si>
    <t>mfr.chatte@mfr.asso.fr</t>
  </si>
  <si>
    <t>0382434P</t>
  </si>
  <si>
    <t>70 Route de Marcollin</t>
  </si>
  <si>
    <t>ST BARTHELEMY</t>
  </si>
  <si>
    <t>mfr.st-barth@mfr.asso.fr</t>
  </si>
  <si>
    <t>0382432M</t>
  </si>
  <si>
    <t>88 Route de Lyon</t>
  </si>
  <si>
    <t>BOURGOIN JALLIEU</t>
  </si>
  <si>
    <t>mfr.la-grive@mfr.asso.fr</t>
  </si>
  <si>
    <t>0382436S</t>
  </si>
  <si>
    <t>Mozas</t>
  </si>
  <si>
    <t>mfr.mozas@mfr.asso.fr</t>
  </si>
  <si>
    <t>0382938M</t>
  </si>
  <si>
    <t>184 Route de Béthanies</t>
  </si>
  <si>
    <t>MOIRANS</t>
  </si>
  <si>
    <t>mfr.moirans@mfr.asso.fr</t>
  </si>
  <si>
    <t>0382438U</t>
  </si>
  <si>
    <t>50 avenue de Rivalta</t>
  </si>
  <si>
    <t>VIF</t>
  </si>
  <si>
    <t>mfr.vif@mfr.asso.fr</t>
  </si>
  <si>
    <t>0382435R</t>
  </si>
  <si>
    <t>SAINT ANDRE LE GAZ</t>
  </si>
  <si>
    <t>mfr.le-village.st-andre@mfr.asso.fr</t>
  </si>
  <si>
    <t>0382437T</t>
  </si>
  <si>
    <t>396 route du Guillon</t>
  </si>
  <si>
    <t>COUBLEVIE</t>
  </si>
  <si>
    <t>mfr.coublevie@mfr.asso.fr</t>
  </si>
  <si>
    <t>0382433N</t>
  </si>
  <si>
    <t>393 Montée de la Marnière</t>
  </si>
  <si>
    <t>EYZIN-PINET</t>
  </si>
  <si>
    <t>mfr.eyzin-pinet@mfr.asso.fr</t>
  </si>
  <si>
    <t>0382908E</t>
  </si>
  <si>
    <t>mfr.vignieu@mfr.asso.fr</t>
  </si>
  <si>
    <t>0381888W</t>
  </si>
  <si>
    <t>164 Allée Louis Clerget</t>
  </si>
  <si>
    <t>LA TOUR-DU-PIN</t>
  </si>
  <si>
    <t>epl.cote-st-andre@educagri.fr</t>
  </si>
  <si>
    <t>0381886U</t>
  </si>
  <si>
    <t>Montée Bon accueil</t>
  </si>
  <si>
    <t>VIENNE</t>
  </si>
  <si>
    <t>epl.vienne@educagri.fr</t>
  </si>
  <si>
    <t>0381819W</t>
  </si>
  <si>
    <t>57 avenue Charles de Gaulle – BP 83</t>
  </si>
  <si>
    <t>LA-COTE-SAINT-ANDRE</t>
  </si>
  <si>
    <t>0381817U</t>
  </si>
  <si>
    <t>1 chemin de Charvinière</t>
  </si>
  <si>
    <t>SAINT-ISMIER</t>
  </si>
  <si>
    <t>epl.grenoble@educagri.fr</t>
  </si>
  <si>
    <t>0381818V</t>
  </si>
  <si>
    <t>56 rue de la Martellière</t>
  </si>
  <si>
    <t>VOIRON</t>
  </si>
  <si>
    <t>epl.voiron@educagri.fr</t>
  </si>
  <si>
    <t>0421676U</t>
  </si>
  <si>
    <t>Rue Louis Blanc – BP 96</t>
  </si>
  <si>
    <t>FEURS</t>
  </si>
  <si>
    <t>sury-le-comtal@cneap.fr</t>
  </si>
  <si>
    <t>0421674S</t>
  </si>
  <si>
    <t>Rue du Petit Lavoir – BP 9</t>
  </si>
  <si>
    <t>SURY-LE-COMTAL</t>
  </si>
  <si>
    <t>feurs@cneap.fr</t>
  </si>
  <si>
    <t>0421090G</t>
  </si>
  <si>
    <t>Ressins</t>
  </si>
  <si>
    <t>NANDAX</t>
  </si>
  <si>
    <t>nandax@cneap.fr</t>
  </si>
  <si>
    <t>0421807L</t>
  </si>
  <si>
    <t>38, rue du Docteur P. Michelon</t>
  </si>
  <si>
    <t>SAINT ETIENNE</t>
  </si>
  <si>
    <t>mfr.st-etienne@mfr.asso.fr</t>
  </si>
  <si>
    <t>0421184J</t>
  </si>
  <si>
    <t>2, rue du chemin de fer - BP 24</t>
  </si>
  <si>
    <t>SAINT CHAMOND CEDEX</t>
  </si>
  <si>
    <t>mfr.st-chamond@mfr.asso.fr</t>
  </si>
  <si>
    <t>0421288X</t>
  </si>
  <si>
    <t>31 avenue Allard</t>
  </si>
  <si>
    <t>MONTBRISON</t>
  </si>
  <si>
    <t>mfr.montbrison@mfr.asso.fr</t>
  </si>
  <si>
    <t>0421859T</t>
  </si>
  <si>
    <t>Les Maréchaux</t>
  </si>
  <si>
    <t>MORNAND EN FOREZ</t>
  </si>
  <si>
    <t>mfr-mornand-en-forez@mfr.asso.fr</t>
  </si>
  <si>
    <t>0421187M</t>
  </si>
  <si>
    <t>"Les Athiauds"</t>
  </si>
  <si>
    <t>SAINT GERMAIN LESPINASSE</t>
  </si>
  <si>
    <t>mfr.lespinasse@mfr.asso.fr</t>
  </si>
  <si>
    <t>0421185K</t>
  </si>
  <si>
    <t>22 Route de Jonzieux</t>
  </si>
  <si>
    <t>MARLHES</t>
  </si>
  <si>
    <t>mfr-marlhes@mfr.asso.fr</t>
  </si>
  <si>
    <t>0421183H</t>
  </si>
  <si>
    <t>Le Roseil</t>
  </si>
  <si>
    <t>VOUGY</t>
  </si>
  <si>
    <t>mfr.vougy@mfr.asso.fr</t>
  </si>
  <si>
    <t>0421078U</t>
  </si>
  <si>
    <t>CS 90023</t>
  </si>
  <si>
    <t>PERREUX</t>
  </si>
  <si>
    <t>epl.roanne@educagri.fr</t>
  </si>
  <si>
    <t>0421858S</t>
  </si>
  <si>
    <t>37 rue de la République</t>
  </si>
  <si>
    <t>NOIRETABLE</t>
  </si>
  <si>
    <t>42440</t>
  </si>
  <si>
    <t>0421210M</t>
  </si>
  <si>
    <t>Chemin de Montravel – BP 10007</t>
  </si>
  <si>
    <t>VILLARS</t>
  </si>
  <si>
    <t>epl.montravel@educagri.fr</t>
  </si>
  <si>
    <t>0421088E</t>
  </si>
  <si>
    <t>Précieux – BP 204</t>
  </si>
  <si>
    <t>epl.montbrison@educagri.fr</t>
  </si>
  <si>
    <t>0421168S</t>
  </si>
  <si>
    <t>Le Creux du Balay</t>
  </si>
  <si>
    <t>SAINT GENEST MALIFAUX</t>
  </si>
  <si>
    <t>42660</t>
  </si>
  <si>
    <t>0430842G</t>
  </si>
  <si>
    <t>16 B rue Traversière</t>
  </si>
  <si>
    <t>YSSINGEAUX</t>
  </si>
  <si>
    <t>yssingeaux@cneap.fr</t>
  </si>
  <si>
    <t>0431000D</t>
  </si>
  <si>
    <t>72 avenue de Vals</t>
  </si>
  <si>
    <t>VALS-PRES-LE-PUY</t>
  </si>
  <si>
    <t>le-puy-en-velay@cneap.fr</t>
  </si>
  <si>
    <t>0430886E</t>
  </si>
  <si>
    <t>04 73 54 19 31</t>
  </si>
  <si>
    <t>6 Rue Jean Catinot</t>
  </si>
  <si>
    <t>SAINTE FLORINE</t>
  </si>
  <si>
    <t>mfr.ste-florine@mfr.asso.fr</t>
  </si>
  <si>
    <t>0430112N</t>
  </si>
  <si>
    <t>Bonnefont</t>
  </si>
  <si>
    <t>FONTANNES</t>
  </si>
  <si>
    <t>epl.bonnefont@educagri.fr</t>
  </si>
  <si>
    <t>430132K</t>
  </si>
  <si>
    <t>13 rue du Breuil</t>
  </si>
  <si>
    <t>SAUGUES</t>
  </si>
  <si>
    <t>43170</t>
  </si>
  <si>
    <t>0430113P</t>
  </si>
  <si>
    <t>Choumouroux – BP 41</t>
  </si>
  <si>
    <t>legta.yssingeaux@educagri.fr</t>
  </si>
  <si>
    <t>0631162W</t>
  </si>
  <si>
    <t>Domaine de Saint Quentin</t>
  </si>
  <si>
    <t>LE BREUIL-SUR-COUZE</t>
  </si>
  <si>
    <t>le-breuil-sur-couze@cneap.fr</t>
  </si>
  <si>
    <t>0631560D</t>
  </si>
  <si>
    <t>Château de Montfort</t>
  </si>
  <si>
    <t>LE-VERNET-LA-VARENNE</t>
  </si>
  <si>
    <t>vernet-la-varenne@cneap.fr</t>
  </si>
  <si>
    <t>0631561E</t>
  </si>
  <si>
    <t>1 route de Riom</t>
  </si>
  <si>
    <t>ENNEZAT</t>
  </si>
  <si>
    <t>ennezat@cneap.fr</t>
  </si>
  <si>
    <t>0631595S</t>
  </si>
  <si>
    <t>VERNINES</t>
  </si>
  <si>
    <t>mfr.vernines@mfr.asso.fr</t>
  </si>
  <si>
    <t>0631582C</t>
  </si>
  <si>
    <t>0631686R</t>
  </si>
  <si>
    <t>04 73 87 83 07</t>
  </si>
  <si>
    <t>5 Route du Calvaire</t>
  </si>
  <si>
    <t>GELLES</t>
  </si>
  <si>
    <t>mfr.gelles@mfr.asso.fr</t>
  </si>
  <si>
    <t>0631225P</t>
  </si>
  <si>
    <t>Le Marchédial – BP 7</t>
  </si>
  <si>
    <t>ROCHEFORT-MONTAGNE</t>
  </si>
  <si>
    <t>epl.rochefort-montagne@educagri.fr</t>
  </si>
  <si>
    <t>0630984C</t>
  </si>
  <si>
    <t>Marmilhat</t>
  </si>
  <si>
    <t>LEMPDES</t>
  </si>
  <si>
    <t>epl.marmilhat@educagri.fr</t>
  </si>
  <si>
    <t>0631223M</t>
  </si>
  <si>
    <t>Avenue Jules Lecuyer</t>
  </si>
  <si>
    <t>SAINT-GERVAIS-D'AUVERGNE</t>
  </si>
  <si>
    <t>epl.st-gervais@educagri.fr</t>
  </si>
  <si>
    <t>0631457S</t>
  </si>
  <si>
    <t>Rue Montaigne</t>
  </si>
  <si>
    <t>PONTAUMUR</t>
  </si>
  <si>
    <t>0692681P</t>
  </si>
  <si>
    <t>81 chemin de Beaunant</t>
  </si>
  <si>
    <t>SAINT-GENIS-LAVAL</t>
  </si>
  <si>
    <t>st-genis-laval@cneap.fr</t>
  </si>
  <si>
    <t>0692682R</t>
  </si>
  <si>
    <t>304 boulevard de la Bardière</t>
  </si>
  <si>
    <t>SAINT-SYMPHORIEN-SUR-COISE</t>
  </si>
  <si>
    <t>st-symphorien@cneap.fr</t>
  </si>
  <si>
    <t>0691678Z</t>
  </si>
  <si>
    <t>Chemin des Sablières – BP 17</t>
  </si>
  <si>
    <t>LIMONEST</t>
  </si>
  <si>
    <t>limonest@cneap.fr</t>
  </si>
  <si>
    <t>0693067J</t>
  </si>
  <si>
    <t>226, chemin de la Palma</t>
  </si>
  <si>
    <t>L'ARBRESLE</t>
  </si>
  <si>
    <t>mfr.palma.larbresle@mfr.asso.fr</t>
  </si>
  <si>
    <t>0692713Z</t>
  </si>
  <si>
    <t>"Château de Sermezy"</t>
  </si>
  <si>
    <t>CHARENTAY</t>
  </si>
  <si>
    <t>mfr.charentay@mfr.asso.fr</t>
  </si>
  <si>
    <t>0692715B</t>
  </si>
  <si>
    <t>Chemin de la  Brossonnière</t>
  </si>
  <si>
    <t>SAINTE CONSORCE</t>
  </si>
  <si>
    <t>mfr.ste-consorce@mfr.asso.fr</t>
  </si>
  <si>
    <t>0692918X</t>
  </si>
  <si>
    <t>Le Bourg - 68 Avenue de la Gare</t>
  </si>
  <si>
    <t>CHESSY LES MINES</t>
  </si>
  <si>
    <t>mfr.chessy@mfr.asso.fr</t>
  </si>
  <si>
    <t>0692710W</t>
  </si>
  <si>
    <t>La Petite Gonthière</t>
  </si>
  <si>
    <t>ANSE</t>
  </si>
  <si>
    <t>mfr.anse@mfr.asso.fr</t>
  </si>
  <si>
    <t>0693053U</t>
  </si>
  <si>
    <t>28 Impasse des Arnas</t>
  </si>
  <si>
    <t>SAINT ROMAIN DE POPEY</t>
  </si>
  <si>
    <t>mfr.st-romain@mfr.asso.fr</t>
  </si>
  <si>
    <t>0692705R</t>
  </si>
  <si>
    <t>"Panissière"</t>
  </si>
  <si>
    <t>LAMURE SUR AZERGUES</t>
  </si>
  <si>
    <t>mfr.lamure@mfr.asso.fr</t>
  </si>
  <si>
    <t>0692708U</t>
  </si>
  <si>
    <t>194 Montée des Gaudets</t>
  </si>
  <si>
    <t>VILLIE MORGON</t>
  </si>
  <si>
    <t>mfr.villie-morgon@mfr.asso.fr</t>
  </si>
  <si>
    <t>0692706S</t>
  </si>
  <si>
    <t>Le Chirat</t>
  </si>
  <si>
    <t>ST LAURENT DE CHAMOUSSET</t>
  </si>
  <si>
    <t>mfr.st-laurent@mfr.asso.fr</t>
  </si>
  <si>
    <t>0690275Z</t>
  </si>
  <si>
    <t>394 route Henry Fessy – Belleville</t>
  </si>
  <si>
    <t>SAINT-JEAN-D'ARDIERES</t>
  </si>
  <si>
    <t>epl.belleville@educagri.fr</t>
  </si>
  <si>
    <t>0690279D</t>
  </si>
  <si>
    <t>4 chemin des Grabellières</t>
  </si>
  <si>
    <t>epl.st-genis@educagri.fr</t>
  </si>
  <si>
    <t>0690250X</t>
  </si>
  <si>
    <t>26 chemin de la Bruyère</t>
  </si>
  <si>
    <t>DARDILLY</t>
  </si>
  <si>
    <t>epl.dardilly@educagri.fr</t>
  </si>
  <si>
    <t>0694060N</t>
  </si>
  <si>
    <t>Campus René Cassin - 45-47 rue Sergent M. Berthet</t>
  </si>
  <si>
    <t>LYON</t>
  </si>
  <si>
    <t>69258</t>
  </si>
  <si>
    <t>contact@ietlyon.com</t>
  </si>
  <si>
    <t>0731198F</t>
  </si>
  <si>
    <t>340 rue Costa de Beauregard</t>
  </si>
  <si>
    <t>CHAMBERY</t>
  </si>
  <si>
    <t>chambery@cneap.fr</t>
  </si>
  <si>
    <t>0730812L</t>
  </si>
  <si>
    <t>13 avenue Henry Bordeaux</t>
  </si>
  <si>
    <t>COGNIN</t>
  </si>
  <si>
    <t>epl.cognin@educagri.fr</t>
  </si>
  <si>
    <t>0730813M</t>
  </si>
  <si>
    <t>Domaine de Reinach</t>
  </si>
  <si>
    <t>LA-MOTTE-SERVOLEX</t>
  </si>
  <si>
    <t>epl.la-motte-servolex@educagri.fr</t>
  </si>
  <si>
    <t>0741224D</t>
  </si>
  <si>
    <t>2 avenue de l’Ermitage</t>
  </si>
  <si>
    <t>THONON-LES-BAINS</t>
  </si>
  <si>
    <t>thonon-les-bains@cneap.fr</t>
  </si>
  <si>
    <t>0741556P</t>
  </si>
  <si>
    <t>55 impasse du Brévent</t>
  </si>
  <si>
    <t>REIGNIER</t>
  </si>
  <si>
    <t>reignier@cneap.fr</t>
  </si>
  <si>
    <t>0740283F</t>
  </si>
  <si>
    <t>Route de l'Agriculture</t>
  </si>
  <si>
    <t>POISY</t>
  </si>
  <si>
    <t>poisy@cneap.fr</t>
  </si>
  <si>
    <t>0741689J</t>
  </si>
  <si>
    <t>93 route du Crêt d’Esty</t>
  </si>
  <si>
    <t>CHAVANOD</t>
  </si>
  <si>
    <t>74650</t>
  </si>
  <si>
    <t>0741219Y</t>
  </si>
  <si>
    <t>BP 22</t>
  </si>
  <si>
    <t>COMBLOUX</t>
  </si>
  <si>
    <t>combloux@cneap.fr</t>
  </si>
  <si>
    <t>0741632X</t>
  </si>
  <si>
    <t>Arclosan - Le Villard</t>
  </si>
  <si>
    <t>SERRAVAL</t>
  </si>
  <si>
    <t>mfr.arclosan@mfr.asso.fr</t>
  </si>
  <si>
    <t>0741237T</t>
  </si>
  <si>
    <t>1 Route de Tronchine - BP 51</t>
  </si>
  <si>
    <t>THONES</t>
  </si>
  <si>
    <t>mfr.cfmm@mfr.asso.fr</t>
  </si>
  <si>
    <t>0741437K</t>
  </si>
  <si>
    <t>Le Villaret</t>
  </si>
  <si>
    <t>mfr.villaret@mfr.asso.fr</t>
  </si>
  <si>
    <t>0741238U</t>
  </si>
  <si>
    <t>6 route de la Catie</t>
  </si>
  <si>
    <t>LA BALME DE SILLINGY</t>
  </si>
  <si>
    <t>mfr.balme@mfr.asso.fr</t>
  </si>
  <si>
    <t>0741408D</t>
  </si>
  <si>
    <t>826 Route des Dronières</t>
  </si>
  <si>
    <t>CRUSEILLES</t>
  </si>
  <si>
    <t>mfr.dronieres@mfr.asso.fr</t>
  </si>
  <si>
    <t>0741236S</t>
  </si>
  <si>
    <t>1154 route des Alluaz</t>
  </si>
  <si>
    <t>BONNE</t>
  </si>
  <si>
    <t>mfr.bonne@mfr.asso.fr</t>
  </si>
  <si>
    <t>0741240W</t>
  </si>
  <si>
    <t>401, rue de Montagny</t>
  </si>
  <si>
    <t>SALLANCHES</t>
  </si>
  <si>
    <t>mfr.belvedere@mfr.asso.fr</t>
  </si>
  <si>
    <t>0741438L</t>
  </si>
  <si>
    <t>6 route des Oudets</t>
  </si>
  <si>
    <t>SEYSSEL</t>
  </si>
  <si>
    <t>mfr.seyssel@mfr.asso.fr</t>
  </si>
  <si>
    <t>0741253K</t>
  </si>
  <si>
    <t>70, route du Périmètre</t>
  </si>
  <si>
    <t>ANNECY LE VIEUX</t>
  </si>
  <si>
    <t>mfr.annecy@mfr.asso;fr</t>
  </si>
  <si>
    <t>0740276Y</t>
  </si>
  <si>
    <t>150 route de la mairie</t>
  </si>
  <si>
    <t>CONTAMINE-SUR-ARVE</t>
  </si>
  <si>
    <t>epl.contamine@educagri.fr</t>
  </si>
  <si>
    <t>0740927F</t>
  </si>
  <si>
    <t>212 rue Anatole France – CS 30141</t>
  </si>
  <si>
    <t>LA-ROCHE-SUR-FORON</t>
  </si>
  <si>
    <t>epl.la-roche-sur-foron@educagri.fr</t>
  </si>
  <si>
    <t>Type_cycleEA</t>
  </si>
  <si>
    <t>Type_ClasseEA</t>
  </si>
  <si>
    <t>4e EA</t>
  </si>
  <si>
    <t>DECALER(classe;1;EQUIV($Formulaire.$B$28;Type_classe;0)-1;NBVAL(DECALER(classe;;EQUIV($Formulaire.$B$28;Type_classe;0)-1))-1;1)</t>
  </si>
  <si>
    <t>3e EA</t>
  </si>
  <si>
    <t>CAPA 1/2</t>
  </si>
  <si>
    <t>CAPA 2/2</t>
  </si>
  <si>
    <t>2de Pro</t>
  </si>
  <si>
    <t>Bac Pro 1/2</t>
  </si>
  <si>
    <t>NBVAL(Type_cycleEA)</t>
  </si>
  <si>
    <t>Bac Pro 2/2</t>
  </si>
  <si>
    <t>1ere ligne dep suite au choix en feuille1.C29</t>
  </si>
  <si>
    <t>EQUIV(Formulaire!$C$45;Type_cycleEA;0)</t>
  </si>
  <si>
    <t>2de GT</t>
  </si>
  <si>
    <t>dernière ligne dep suite au choix en feuille1.C29</t>
  </si>
  <si>
    <t>EQUIV(Formulaire!$C$45;Type_cycleEA;1)</t>
  </si>
  <si>
    <t>Bac Techno 1/2</t>
  </si>
  <si>
    <t>EQUIV(Formulaire!$C$45;Type_cycleEA;1)-EQUIV(Formulaire!$C$45;Type_cycleEA;0)+1</t>
  </si>
  <si>
    <t>Bac Techno 2/2</t>
  </si>
  <si>
    <t>Type_CycleEA2</t>
  </si>
  <si>
    <t>DECALER(Type_CycleEA;EQUIV(Formulaire!$C$45;Type_CycleEA;0)-1;1;EQUIV(Formulaire!$C$45;Type_CycleEA;1)-EQUIV(Formulaire!$C$45;Type_CycleEA;0)+1;1)</t>
  </si>
  <si>
    <t>Bac Général 1/2</t>
  </si>
  <si>
    <t>Hauteur Type_CycleEA2 = hauteur plage liste apres 1er choix</t>
  </si>
  <si>
    <t>NBVAL(Type_CycleEA2)</t>
  </si>
  <si>
    <t>bac Général 2/2</t>
  </si>
  <si>
    <t>BTS(A) 1/2</t>
  </si>
  <si>
    <t>BTS(A) 2/2</t>
  </si>
  <si>
    <t>CGPE BCPST</t>
  </si>
  <si>
    <t>ATS</t>
  </si>
  <si>
    <t>Type_cycle</t>
  </si>
  <si>
    <t>Type_Classe</t>
  </si>
  <si>
    <t>5e</t>
  </si>
  <si>
    <t>5e SEGPA</t>
  </si>
  <si>
    <t>4e</t>
  </si>
  <si>
    <t>4e SEGPA</t>
  </si>
  <si>
    <t>3e</t>
  </si>
  <si>
    <t>3e Prépa Pro</t>
  </si>
  <si>
    <t>DECALER(classe_demandee;1;EQUIV($Formulaire.$B$36;Type_classe_demandee;0)-1;NBVAL(DECALER(classe_demandee;;EQUIV($Formulaire.$B$36;Type_classe_demandee;0)-1))-1;1)</t>
  </si>
  <si>
    <t>3e SEGPA</t>
  </si>
  <si>
    <t>CAP(A) 1/2</t>
  </si>
  <si>
    <t>CAP(A) 2/2</t>
  </si>
  <si>
    <t>Autre formation de niveau 3 (nomenclature 2019)</t>
  </si>
  <si>
    <t>NBVAL(Type_cycle)</t>
  </si>
  <si>
    <t>EQUIV(Formulaire!$C$29;Type_cycle;0)</t>
  </si>
  <si>
    <t>EQUIV(Formulaire!$C$29;Type_cycle;1)</t>
  </si>
  <si>
    <t>EQUIV(Formulaire!$C$29;Type_cycle;1)-EQUIV(Formulaire!$C$29;Type_cycle;0)+1</t>
  </si>
  <si>
    <t>Type_Cycle2</t>
  </si>
  <si>
    <t>DECALER(Type_Cycle;EQUIV(Formulaire!$C$29;Type_Cycle;0)-1;1;EQUIV(Formulaire!$C$29;Type_Cycle;1)-EQUIV(Formulaire!$C$29;Type_Cycle;0)+1;1)</t>
  </si>
  <si>
    <t>Hauteur Type_Cycle2 = hauteur plage liste apres 1er choix</t>
  </si>
  <si>
    <t>NBVAL(Type_Cycle2)</t>
  </si>
  <si>
    <t>Autre formation de niveau 4 (nomenclature 2019)</t>
  </si>
  <si>
    <t>Classe préparatoire au grandes écoles</t>
  </si>
  <si>
    <t>Autre formation de niveau 5 (Bac + 2) : DEUG, DUT, DEUST (nomenclature 2019)</t>
  </si>
  <si>
    <t>Autre formation de niveau 6 (Bac + 3) : licence, licence Pro (nomenclature 2019)</t>
  </si>
  <si>
    <t>Autre formation supérieure (Bac + 5 et au-delà) : master, DI, DES, doctorat (nomenclature 2019)</t>
  </si>
  <si>
    <t>Entrée en formation initiale scolaire Enseignement agricole
Formulaire de demande d'avis DRAAF pour les cas à avis obligatoire</t>
  </si>
  <si>
    <t>Candidat(e) scolaire en changement d'orientation en cours de cycle</t>
  </si>
  <si>
    <t>Candidat(e) sortant du milieu scolaire adapté ou relevant de dispositif ULIS</t>
  </si>
  <si>
    <t>Établissement d'origine
Ne pas remplir pour un(e) candidat(e) non inscrit(e)  en établissement (retour en formation)</t>
  </si>
  <si>
    <t>Classe d’origine fréquentée ou niveau scolaire suivi au moment de la demande
Ou dernière scolarisation suivie pour un(e) candidat(e) au retour en formation</t>
  </si>
  <si>
    <t>Type de dossier (rentrée scolaire ou en cours d'année)</t>
  </si>
  <si>
    <t>Pour les entrées en cours d'année, l'inscription dans le nouvel établissement ne peut se faire sans l'EXEAT de la part de l'établissement d'origine.</t>
  </si>
  <si>
    <t>18 Rue du Stade</t>
  </si>
  <si>
    <t>EPLEFPA de Montbrison – Campus Agronova – Site de Saint-Genest-Malifaux</t>
  </si>
  <si>
    <t>EPLEFPA de Montbrison – Campus Agronova – LEGTPA – Site de Précieux</t>
  </si>
  <si>
    <t xml:space="preserve">EPLEFPA de Montravel – Campus Montravel – LPA </t>
  </si>
  <si>
    <t>&lt; Saisir en MAJUSCULES</t>
  </si>
  <si>
    <t>&lt; Saisir en Minuscules</t>
  </si>
  <si>
    <t>&lt; Saisir un nombre à 2 chiffres</t>
  </si>
  <si>
    <t>&lt; Saisir (Production, Aménagements paysagers…)</t>
  </si>
  <si>
    <t>MFR de Montluel</t>
  </si>
  <si>
    <t>Sylva Campus - CEFA de Montélimar</t>
  </si>
  <si>
    <t>MFR de Vignieu-Morestel</t>
  </si>
  <si>
    <t>211 rue de la Rivoirette</t>
  </si>
  <si>
    <t>MORESTEL</t>
  </si>
  <si>
    <t>3 Place de l'église</t>
  </si>
  <si>
    <t>Institution Sœur Emmanuelle – Villemoirieu</t>
  </si>
  <si>
    <t>Année scolaire 2025/2026</t>
  </si>
  <si>
    <t>Demande d'entrée en formation à la rentrée scolaire 2025</t>
  </si>
  <si>
    <t>Demande d'entrée en formation en cours d'année 2025/2026</t>
  </si>
  <si>
    <r>
      <t xml:space="preserve">La DRAAF Auvergne-Rhône-Alpes </t>
    </r>
    <r>
      <rPr>
        <sz val="11"/>
        <color indexed="8"/>
        <rFont val="Arial"/>
        <family val="2"/>
      </rPr>
      <t>établit la réponse et la transmet à l'établissement d'accueil avec copie  à l'établissement d'origine qui informe le ou la candidat(e).</t>
    </r>
  </si>
  <si>
    <t xml:space="preserve">L'établissement d'origine et l'établissement d'accueil composent le dossier. Le premier prépare le dossier avec la famille (formulaire en format XLSX et pièces justificatives) et l'adresse par mail au second. 
Le second transmet après étude et vérification des pièces l'ensemble du dossier complété de l'avis du chef d'établissement d'accueil  : l'annexe N°5 en format XLSX les autres pièces  rassemblées en un seul fichier PDF au nom du candidat à la DRAAF Auvergne-Rhône-Alpes (mouvements_eleves.draaf-auvergne-rhone-alpes@agriculture.gouv.fr). Un délai de traitement de 15 jours incompressible est à considérer pour fixer la date d'entrée. Tout entrée en dehors de l'accord DRAAF engage la responsabilité du chef d'établissement.  </t>
  </si>
  <si>
    <t>MFR de Maringues</t>
  </si>
  <si>
    <t>04 73 69 54 79</t>
  </si>
  <si>
    <t>3 Place Anatole France</t>
  </si>
  <si>
    <t>MARINGUES</t>
  </si>
  <si>
    <t>mfr.maringues@mfr.asso.fr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</si>
</sst>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0"/>
    <numFmt numFmtId="166" formatCode="0#\ ##\ ##\ ##\ ##"/>
    <numFmt numFmtId="167" formatCode="00\ 00\ 00\ 00\ 00"/>
    <numFmt numFmtId="168" formatCode="dd/mm/yy;@"/>
  </numFmts>
  <fonts count="26" x14ac:knownFonts="1">
    <font>
      <sz val="11"/>
      <color indexed="8"/>
      <name val="Arial"/>
      <family val="2"/>
    </font>
    <font>
      <sz val="10"/>
      <color indexed="9"/>
      <name val="Arial"/>
      <family val="2"/>
    </font>
    <font>
      <b/>
      <sz val="10"/>
      <color indexed="8"/>
      <name val="Arial"/>
      <family val="2"/>
    </font>
    <font>
      <sz val="10"/>
      <color indexed="10"/>
      <name val="Arial"/>
      <family val="2"/>
    </font>
    <font>
      <b/>
      <sz val="10"/>
      <color indexed="9"/>
      <name val="Arial"/>
      <family val="2"/>
    </font>
    <font>
      <i/>
      <sz val="10"/>
      <color indexed="23"/>
      <name val="Arial"/>
      <family val="2"/>
    </font>
    <font>
      <sz val="10"/>
      <color indexed="17"/>
      <name val="Arial"/>
      <family val="2"/>
    </font>
    <font>
      <b/>
      <sz val="24"/>
      <color indexed="8"/>
      <name val="Arial"/>
      <family val="2"/>
    </font>
    <font>
      <sz val="18"/>
      <color indexed="8"/>
      <name val="Arial"/>
      <family val="2"/>
    </font>
    <font>
      <sz val="12"/>
      <color indexed="8"/>
      <name val="Arial"/>
      <family val="2"/>
    </font>
    <font>
      <sz val="10"/>
      <color indexed="60"/>
      <name val="Arial"/>
      <family val="2"/>
    </font>
    <font>
      <sz val="10"/>
      <color indexed="63"/>
      <name val="Arial"/>
      <family val="2"/>
    </font>
    <font>
      <i/>
      <sz val="8"/>
      <color indexed="8"/>
      <name val="Arial"/>
      <family val="2"/>
    </font>
    <font>
      <b/>
      <sz val="15"/>
      <color indexed="8"/>
      <name val="Arial"/>
      <family val="2"/>
    </font>
    <font>
      <b/>
      <sz val="16"/>
      <color indexed="8"/>
      <name val="Arial"/>
      <family val="2"/>
    </font>
    <font>
      <b/>
      <sz val="11"/>
      <color indexed="8"/>
      <name val="Arial"/>
      <family val="2"/>
    </font>
    <font>
      <b/>
      <sz val="20"/>
      <color indexed="8"/>
      <name val="Arial"/>
      <family val="2"/>
    </font>
    <font>
      <i/>
      <sz val="12"/>
      <color indexed="8"/>
      <name val="Arial"/>
      <family val="2"/>
    </font>
    <font>
      <b/>
      <i/>
      <sz val="12"/>
      <color indexed="8"/>
      <name val="Arial"/>
      <family val="2"/>
    </font>
    <font>
      <u/>
      <sz val="11"/>
      <color indexed="30"/>
      <name val="Arial"/>
      <family val="2"/>
    </font>
    <font>
      <i/>
      <sz val="11"/>
      <color indexed="8"/>
      <name val="Arial"/>
      <family val="2"/>
    </font>
    <font>
      <b/>
      <u/>
      <sz val="20"/>
      <color indexed="8"/>
      <name val="Arial"/>
      <family val="2"/>
    </font>
    <font>
      <sz val="11"/>
      <name val="Arial"/>
      <family val="2"/>
    </font>
    <font>
      <sz val="11"/>
      <color indexed="8"/>
      <name val="Calibri"/>
      <family val="2"/>
    </font>
    <font>
      <sz val="8"/>
      <color indexed="56"/>
      <name val="Calibri"/>
      <family val="2"/>
    </font>
    <font>
      <sz val="11"/>
      <color indexed="8"/>
      <name val="Arial"/>
      <family val="2"/>
    </font>
  </fonts>
  <fills count="16">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22"/>
        <bgColor indexed="31"/>
      </patternFill>
    </fill>
    <fill>
      <patternFill patternType="solid">
        <fgColor indexed="29"/>
        <bgColor indexed="45"/>
      </patternFill>
    </fill>
    <fill>
      <patternFill patternType="solid">
        <fgColor indexed="10"/>
        <bgColor indexed="60"/>
      </patternFill>
    </fill>
    <fill>
      <patternFill patternType="solid">
        <fgColor indexed="42"/>
        <bgColor indexed="27"/>
      </patternFill>
    </fill>
    <fill>
      <patternFill patternType="solid">
        <fgColor indexed="26"/>
        <bgColor indexed="9"/>
      </patternFill>
    </fill>
    <fill>
      <patternFill patternType="solid">
        <fgColor indexed="49"/>
        <bgColor indexed="40"/>
      </patternFill>
    </fill>
    <fill>
      <patternFill patternType="solid">
        <fgColor indexed="13"/>
        <bgColor indexed="34"/>
      </patternFill>
    </fill>
    <fill>
      <patternFill patternType="solid">
        <fgColor indexed="9"/>
        <bgColor indexed="26"/>
      </patternFill>
    </fill>
    <fill>
      <patternFill patternType="solid">
        <fgColor indexed="43"/>
        <bgColor indexed="26"/>
      </patternFill>
    </fill>
    <fill>
      <patternFill patternType="solid">
        <fgColor theme="0"/>
        <bgColor indexed="64"/>
      </patternFill>
    </fill>
    <fill>
      <patternFill patternType="solid">
        <fgColor theme="0" tint="-4.9989318521683403E-2"/>
        <bgColor indexed="64"/>
      </patternFill>
    </fill>
    <fill>
      <patternFill patternType="solid">
        <fgColor theme="7" tint="0.79998168889431442"/>
        <bgColor indexed="64"/>
      </patternFill>
    </fill>
  </fills>
  <borders count="12">
    <border>
      <left/>
      <right/>
      <top/>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style="medium">
        <color indexed="8"/>
      </left>
      <right style="medium">
        <color indexed="8"/>
      </right>
      <top/>
      <bottom style="medium">
        <color indexed="8"/>
      </bottom>
      <diagonal/>
    </border>
    <border>
      <left style="medium">
        <color indexed="8"/>
      </left>
      <right style="medium">
        <color indexed="8"/>
      </right>
      <top style="medium">
        <color indexed="8"/>
      </top>
      <bottom/>
      <diagonal/>
    </border>
    <border>
      <left style="medium">
        <color indexed="8"/>
      </left>
      <right style="medium">
        <color indexed="8"/>
      </right>
      <top/>
      <bottom/>
      <diagonal/>
    </border>
    <border>
      <left style="thin">
        <color indexed="8"/>
      </left>
      <right/>
      <top style="thin">
        <color indexed="8"/>
      </top>
      <bottom style="thin">
        <color indexed="8"/>
      </bottom>
      <diagonal/>
    </border>
  </borders>
  <cellStyleXfs count="18">
    <xf numFmtId="0" fontId="0" fillId="0" borderId="0"/>
    <xf numFmtId="0" fontId="1" fillId="2" borderId="0"/>
    <xf numFmtId="0" fontId="1" fillId="3" borderId="0"/>
    <xf numFmtId="0" fontId="2" fillId="4" borderId="0"/>
    <xf numFmtId="0" fontId="2" fillId="0" borderId="0"/>
    <xf numFmtId="0" fontId="3" fillId="5" borderId="0"/>
    <xf numFmtId="0" fontId="4" fillId="6" borderId="0"/>
    <xf numFmtId="0" fontId="5" fillId="0" borderId="0"/>
    <xf numFmtId="0" fontId="6" fillId="7" borderId="0"/>
    <xf numFmtId="0" fontId="7" fillId="0" borderId="0"/>
    <xf numFmtId="0" fontId="8" fillId="0" borderId="0"/>
    <xf numFmtId="0" fontId="9" fillId="0" borderId="0"/>
    <xf numFmtId="0" fontId="19" fillId="0" borderId="0" applyNumberFormat="0" applyFill="0" applyBorder="0" applyAlignment="0" applyProtection="0"/>
    <xf numFmtId="0" fontId="10" fillId="8" borderId="0"/>
    <xf numFmtId="0" fontId="11" fillId="8" borderId="1"/>
    <xf numFmtId="0" fontId="25" fillId="0" borderId="0"/>
    <xf numFmtId="0" fontId="25" fillId="0" borderId="0"/>
    <xf numFmtId="0" fontId="3" fillId="0" borderId="0"/>
  </cellStyleXfs>
  <cellXfs count="96">
    <xf numFmtId="0" fontId="0" fillId="0" borderId="0" xfId="0"/>
    <xf numFmtId="0" fontId="0" fillId="0" borderId="0" xfId="0" applyFill="1" applyAlignment="1" applyProtection="1">
      <alignment wrapText="1"/>
    </xf>
    <xf numFmtId="0" fontId="0" fillId="0" borderId="0" xfId="0" applyFill="1" applyProtection="1"/>
    <xf numFmtId="0" fontId="0" fillId="0" borderId="0" xfId="0" applyNumberFormat="1" applyFill="1" applyAlignment="1" applyProtection="1">
      <alignment vertical="center" wrapText="1"/>
    </xf>
    <xf numFmtId="0" fontId="12" fillId="0" borderId="0" xfId="0" applyFont="1" applyFill="1" applyProtection="1"/>
    <xf numFmtId="0" fontId="13" fillId="0" borderId="0" xfId="0" applyFont="1" applyFill="1" applyAlignment="1" applyProtection="1">
      <alignment horizontal="left" vertical="center"/>
    </xf>
    <xf numFmtId="0" fontId="13" fillId="0" borderId="0" xfId="0" applyNumberFormat="1" applyFont="1" applyFill="1" applyAlignment="1" applyProtection="1">
      <alignment horizontal="center" vertical="center" wrapText="1"/>
    </xf>
    <xf numFmtId="0" fontId="0" fillId="0" borderId="0" xfId="0" applyFill="1" applyAlignment="1" applyProtection="1">
      <alignment horizontal="center" vertical="center"/>
    </xf>
    <xf numFmtId="0" fontId="0" fillId="0" borderId="0" xfId="0" applyFill="1" applyAlignment="1" applyProtection="1">
      <alignment vertical="center"/>
    </xf>
    <xf numFmtId="0" fontId="14" fillId="0" borderId="0" xfId="0" applyNumberFormat="1" applyFont="1" applyFill="1" applyAlignment="1" applyProtection="1">
      <alignment horizontal="center" vertical="center" wrapText="1"/>
    </xf>
    <xf numFmtId="0" fontId="15" fillId="0" borderId="0" xfId="0" applyFont="1" applyFill="1" applyAlignment="1" applyProtection="1">
      <alignment horizontal="center" vertical="center"/>
    </xf>
    <xf numFmtId="0" fontId="16" fillId="0" borderId="0" xfId="0" applyNumberFormat="1" applyFont="1" applyFill="1" applyAlignment="1" applyProtection="1">
      <alignment horizontal="center" vertical="center" wrapText="1"/>
    </xf>
    <xf numFmtId="0" fontId="0" fillId="0" borderId="0" xfId="0" applyNumberFormat="1" applyFont="1" applyFill="1" applyAlignment="1" applyProtection="1">
      <alignment horizontal="center" vertical="center" wrapText="1"/>
    </xf>
    <xf numFmtId="0" fontId="15" fillId="4" borderId="2" xfId="0" applyFont="1" applyFill="1" applyBorder="1" applyAlignment="1" applyProtection="1">
      <alignment horizontal="left" vertical="center" wrapText="1"/>
    </xf>
    <xf numFmtId="0" fontId="0" fillId="0" borderId="2" xfId="0" applyNumberFormat="1" applyFont="1" applyFill="1" applyBorder="1" applyAlignment="1" applyProtection="1">
      <alignment horizontal="left" vertical="center" wrapText="1"/>
      <protection locked="0"/>
    </xf>
    <xf numFmtId="0" fontId="12" fillId="0" borderId="0" xfId="0" applyFont="1" applyFill="1" applyAlignment="1" applyProtection="1">
      <alignment horizontal="left"/>
    </xf>
    <xf numFmtId="0" fontId="0" fillId="0" borderId="0" xfId="0" applyFill="1" applyAlignment="1" applyProtection="1">
      <alignment horizontal="left"/>
    </xf>
    <xf numFmtId="0" fontId="0" fillId="4" borderId="2" xfId="0" applyFont="1" applyFill="1" applyBorder="1" applyAlignment="1" applyProtection="1">
      <alignment horizontal="left" vertical="center"/>
    </xf>
    <xf numFmtId="164" fontId="0" fillId="0" borderId="2" xfId="0" applyNumberFormat="1" applyFill="1" applyBorder="1" applyAlignment="1" applyProtection="1">
      <alignment horizontal="left" vertical="center" wrapText="1"/>
      <protection locked="0"/>
    </xf>
    <xf numFmtId="49" fontId="0" fillId="0" borderId="2" xfId="0" applyNumberFormat="1" applyFont="1" applyFill="1" applyBorder="1" applyAlignment="1" applyProtection="1">
      <alignment horizontal="left" vertical="center" wrapText="1"/>
      <protection locked="0"/>
    </xf>
    <xf numFmtId="49" fontId="19" fillId="0" borderId="2" xfId="12" applyNumberFormat="1" applyFont="1" applyFill="1" applyBorder="1" applyAlignment="1" applyProtection="1">
      <alignment horizontal="left" vertical="center" wrapText="1"/>
      <protection locked="0"/>
    </xf>
    <xf numFmtId="165" fontId="0" fillId="0" borderId="2" xfId="0" applyNumberFormat="1" applyFill="1" applyBorder="1" applyAlignment="1" applyProtection="1">
      <alignment horizontal="left" vertical="center" wrapText="1"/>
      <protection locked="0"/>
    </xf>
    <xf numFmtId="164" fontId="0" fillId="0" borderId="2" xfId="0" applyNumberFormat="1" applyFont="1" applyFill="1" applyBorder="1" applyAlignment="1" applyProtection="1">
      <alignment horizontal="left" vertical="center" wrapText="1"/>
      <protection locked="0"/>
    </xf>
    <xf numFmtId="0" fontId="0" fillId="4" borderId="2" xfId="0" applyFont="1" applyFill="1" applyBorder="1" applyAlignment="1" applyProtection="1">
      <alignment horizontal="left" vertical="center" wrapText="1"/>
    </xf>
    <xf numFmtId="0" fontId="0" fillId="0" borderId="0" xfId="0" applyFont="1" applyFill="1" applyAlignment="1" applyProtection="1">
      <alignment horizontal="right" vertical="center"/>
    </xf>
    <xf numFmtId="0" fontId="0" fillId="0" borderId="0" xfId="0" applyProtection="1"/>
    <xf numFmtId="0" fontId="0" fillId="0" borderId="0" xfId="0" applyNumberFormat="1" applyFill="1" applyAlignment="1" applyProtection="1">
      <alignment horizontal="left" vertical="center" wrapText="1"/>
    </xf>
    <xf numFmtId="0" fontId="20" fillId="0" borderId="0" xfId="0" applyFont="1" applyFill="1" applyAlignment="1" applyProtection="1">
      <alignment vertical="center"/>
    </xf>
    <xf numFmtId="0" fontId="15" fillId="0" borderId="0" xfId="0" applyFont="1"/>
    <xf numFmtId="0" fontId="0" fillId="0" borderId="0" xfId="0" applyFont="1"/>
    <xf numFmtId="0" fontId="0" fillId="0" borderId="0" xfId="0" applyFont="1" applyAlignment="1">
      <alignment horizontal="right"/>
    </xf>
    <xf numFmtId="165" fontId="0" fillId="0" borderId="0" xfId="0" applyNumberFormat="1" applyFont="1" applyAlignment="1">
      <alignment horizontal="right"/>
    </xf>
    <xf numFmtId="165" fontId="0" fillId="0" borderId="5" xfId="0" applyNumberFormat="1" applyFont="1" applyBorder="1" applyAlignment="1">
      <alignment horizontal="center" vertical="center"/>
    </xf>
    <xf numFmtId="0" fontId="0" fillId="0" borderId="2" xfId="0" applyFont="1" applyFill="1" applyBorder="1"/>
    <xf numFmtId="0" fontId="0" fillId="9" borderId="2" xfId="0" applyFont="1" applyFill="1" applyBorder="1"/>
    <xf numFmtId="0" fontId="23" fillId="0" borderId="0" xfId="0" applyFont="1"/>
    <xf numFmtId="165" fontId="0" fillId="0" borderId="0" xfId="0" applyNumberFormat="1" applyFont="1"/>
    <xf numFmtId="165" fontId="0" fillId="0" borderId="0" xfId="0" applyNumberFormat="1"/>
    <xf numFmtId="0" fontId="0" fillId="10" borderId="0" xfId="0" applyFill="1"/>
    <xf numFmtId="165" fontId="0" fillId="0" borderId="2" xfId="0" applyNumberFormat="1" applyBorder="1" applyAlignment="1">
      <alignment horizontal="center" vertical="center"/>
    </xf>
    <xf numFmtId="0" fontId="0" fillId="0" borderId="2" xfId="0" applyBorder="1"/>
    <xf numFmtId="166" fontId="0" fillId="0" borderId="2" xfId="0" applyNumberFormat="1" applyBorder="1" applyAlignment="1">
      <alignment horizontal="center"/>
    </xf>
    <xf numFmtId="164" fontId="0" fillId="0" borderId="2" xfId="0" applyNumberFormat="1" applyBorder="1" applyAlignment="1">
      <alignment horizontal="center"/>
    </xf>
    <xf numFmtId="49" fontId="0" fillId="0" borderId="2" xfId="0" applyNumberFormat="1" applyBorder="1"/>
    <xf numFmtId="49" fontId="0" fillId="0" borderId="2" xfId="0" applyNumberFormat="1" applyFont="1" applyBorder="1" applyAlignment="1">
      <alignment horizontal="left"/>
    </xf>
    <xf numFmtId="0" fontId="0" fillId="0" borderId="2" xfId="0" applyBorder="1" applyAlignment="1">
      <alignment horizontal="left"/>
    </xf>
    <xf numFmtId="49" fontId="19" fillId="0" borderId="2" xfId="12" applyNumberFormat="1" applyFont="1" applyFill="1" applyBorder="1" applyAlignment="1" applyProtection="1"/>
    <xf numFmtId="49" fontId="19" fillId="0" borderId="2" xfId="12" applyNumberFormat="1" applyFont="1" applyFill="1" applyBorder="1" applyAlignment="1" applyProtection="1">
      <alignment horizontal="left"/>
    </xf>
    <xf numFmtId="0" fontId="24" fillId="0" borderId="2" xfId="12" applyNumberFormat="1" applyFont="1" applyFill="1" applyBorder="1" applyAlignment="1" applyProtection="1">
      <alignment horizontal="left" vertical="center"/>
    </xf>
    <xf numFmtId="167" fontId="24" fillId="0" borderId="2" xfId="0" applyNumberFormat="1" applyFont="1" applyFill="1" applyBorder="1" applyAlignment="1">
      <alignment horizontal="center" vertical="center"/>
    </xf>
    <xf numFmtId="0" fontId="24" fillId="0" borderId="2" xfId="0" applyFont="1" applyFill="1" applyBorder="1" applyAlignment="1">
      <alignment vertical="center"/>
    </xf>
    <xf numFmtId="49" fontId="24" fillId="0" borderId="2" xfId="0" applyNumberFormat="1" applyFont="1" applyFill="1" applyBorder="1" applyAlignment="1">
      <alignment horizontal="center" vertical="center"/>
    </xf>
    <xf numFmtId="0" fontId="19" fillId="0" borderId="2" xfId="12" applyNumberFormat="1" applyFont="1" applyFill="1" applyBorder="1" applyAlignment="1" applyProtection="1">
      <alignment horizontal="left" vertical="center"/>
    </xf>
    <xf numFmtId="0" fontId="0" fillId="11" borderId="0" xfId="0" applyFill="1"/>
    <xf numFmtId="0" fontId="15" fillId="11" borderId="2" xfId="0" applyFont="1" applyFill="1" applyBorder="1"/>
    <xf numFmtId="0" fontId="0" fillId="8" borderId="2" xfId="0" applyFont="1" applyFill="1" applyBorder="1"/>
    <xf numFmtId="0" fontId="0" fillId="12" borderId="2" xfId="0" applyFont="1" applyFill="1" applyBorder="1"/>
    <xf numFmtId="0" fontId="0" fillId="11" borderId="2" xfId="0" applyFill="1" applyBorder="1"/>
    <xf numFmtId="0" fontId="0" fillId="11" borderId="0" xfId="0" applyFill="1" applyBorder="1"/>
    <xf numFmtId="0" fontId="0" fillId="12" borderId="0" xfId="0" applyFont="1" applyFill="1"/>
    <xf numFmtId="168" fontId="0" fillId="0" borderId="2" xfId="0" applyNumberFormat="1" applyFill="1" applyBorder="1" applyAlignment="1" applyProtection="1">
      <alignment horizontal="left" vertical="center" wrapText="1"/>
      <protection locked="0"/>
    </xf>
    <xf numFmtId="0" fontId="0" fillId="14" borderId="2" xfId="0" applyFill="1" applyBorder="1" applyAlignment="1" applyProtection="1">
      <alignment horizontal="left" vertical="center"/>
    </xf>
    <xf numFmtId="0" fontId="12" fillId="14" borderId="0" xfId="0" applyFont="1" applyFill="1" applyAlignment="1" applyProtection="1">
      <alignment horizontal="left"/>
    </xf>
    <xf numFmtId="164" fontId="0" fillId="14" borderId="4" xfId="0" applyNumberFormat="1" applyFill="1" applyBorder="1" applyAlignment="1" applyProtection="1">
      <alignment horizontal="left" vertical="center" wrapText="1"/>
    </xf>
    <xf numFmtId="0" fontId="12" fillId="15" borderId="0" xfId="0" applyFont="1" applyFill="1" applyAlignment="1" applyProtection="1">
      <alignment horizontal="left"/>
    </xf>
    <xf numFmtId="0" fontId="0" fillId="13" borderId="2" xfId="0" applyNumberFormat="1" applyFont="1" applyFill="1" applyBorder="1" applyAlignment="1" applyProtection="1">
      <alignment horizontal="left" vertical="center" wrapText="1"/>
      <protection locked="0"/>
    </xf>
    <xf numFmtId="0" fontId="0" fillId="13" borderId="2" xfId="0" applyNumberFormat="1" applyFill="1" applyBorder="1" applyAlignment="1" applyProtection="1">
      <alignment horizontal="left" vertical="center" wrapText="1"/>
      <protection locked="0"/>
    </xf>
    <xf numFmtId="168" fontId="0" fillId="13" borderId="2" xfId="0" applyNumberFormat="1" applyFill="1" applyBorder="1" applyAlignment="1" applyProtection="1">
      <alignment horizontal="left" vertical="center" wrapText="1"/>
      <protection locked="0"/>
    </xf>
    <xf numFmtId="0" fontId="0" fillId="15" borderId="3" xfId="0" applyNumberFormat="1" applyFill="1" applyBorder="1" applyAlignment="1" applyProtection="1">
      <alignment horizontal="left" vertical="center" wrapText="1"/>
      <protection locked="0"/>
    </xf>
    <xf numFmtId="0" fontId="0" fillId="15" borderId="2" xfId="0" applyNumberFormat="1" applyFont="1" applyFill="1" applyBorder="1" applyAlignment="1" applyProtection="1">
      <alignment horizontal="left" vertical="center" wrapText="1"/>
      <protection locked="0"/>
    </xf>
    <xf numFmtId="0" fontId="0" fillId="14" borderId="2" xfId="0" applyNumberFormat="1" applyFill="1" applyBorder="1" applyAlignment="1" applyProtection="1">
      <alignment horizontal="left" vertical="center" wrapText="1"/>
    </xf>
    <xf numFmtId="164" fontId="0" fillId="14" borderId="2" xfId="0" applyNumberFormat="1" applyFill="1" applyBorder="1" applyAlignment="1" applyProtection="1">
      <alignment horizontal="left" vertical="center" wrapText="1"/>
    </xf>
    <xf numFmtId="166" fontId="0" fillId="14" borderId="2" xfId="0" applyNumberFormat="1" applyFill="1" applyBorder="1" applyAlignment="1" applyProtection="1">
      <alignment horizontal="left" vertical="center" wrapText="1"/>
    </xf>
    <xf numFmtId="49" fontId="19" fillId="14" borderId="2" xfId="12" applyNumberFormat="1" applyFill="1" applyBorder="1" applyAlignment="1" applyProtection="1">
      <alignment horizontal="left" vertical="center" wrapText="1"/>
    </xf>
    <xf numFmtId="165" fontId="0" fillId="15" borderId="2" xfId="0" applyNumberFormat="1" applyFill="1" applyBorder="1" applyAlignment="1" applyProtection="1">
      <alignment horizontal="left" vertical="center" wrapText="1"/>
      <protection locked="0"/>
    </xf>
    <xf numFmtId="0" fontId="0" fillId="15" borderId="7" xfId="0" applyFill="1" applyBorder="1" applyAlignment="1" applyProtection="1">
      <alignment horizontal="left"/>
      <protection locked="0"/>
    </xf>
    <xf numFmtId="0" fontId="0" fillId="15" borderId="6" xfId="0" applyNumberFormat="1" applyFont="1" applyFill="1" applyBorder="1" applyAlignment="1" applyProtection="1">
      <alignment horizontal="left" vertical="center" wrapText="1"/>
      <protection locked="0"/>
    </xf>
    <xf numFmtId="165" fontId="22" fillId="0" borderId="2" xfId="0" applyNumberFormat="1" applyFont="1" applyBorder="1" applyAlignment="1">
      <alignment horizontal="center" vertical="center"/>
    </xf>
    <xf numFmtId="0" fontId="22" fillId="0" borderId="2" xfId="0" applyFont="1" applyFill="1" applyBorder="1"/>
    <xf numFmtId="0" fontId="22" fillId="9" borderId="2" xfId="0" applyFont="1" applyFill="1" applyBorder="1"/>
    <xf numFmtId="0" fontId="22" fillId="0" borderId="2" xfId="0" applyFont="1" applyBorder="1"/>
    <xf numFmtId="166" fontId="22" fillId="0" borderId="2" xfId="0" applyNumberFormat="1" applyFont="1" applyBorder="1" applyAlignment="1">
      <alignment horizontal="center"/>
    </xf>
    <xf numFmtId="164" fontId="22" fillId="0" borderId="2" xfId="0" applyNumberFormat="1" applyFont="1" applyBorder="1" applyAlignment="1">
      <alignment horizontal="center"/>
    </xf>
    <xf numFmtId="49" fontId="22" fillId="0" borderId="2" xfId="0" applyNumberFormat="1" applyFont="1" applyBorder="1"/>
    <xf numFmtId="49" fontId="19" fillId="0" borderId="2" xfId="12" applyNumberFormat="1" applyBorder="1" applyAlignment="1">
      <alignment horizontal="left"/>
    </xf>
    <xf numFmtId="0" fontId="20" fillId="0" borderId="0" xfId="0" applyFont="1" applyFill="1" applyBorder="1" applyAlignment="1" applyProtection="1">
      <alignment horizontal="left" vertical="center"/>
    </xf>
    <xf numFmtId="0" fontId="2" fillId="0" borderId="0" xfId="0" applyFont="1" applyFill="1" applyBorder="1" applyAlignment="1" applyProtection="1">
      <alignment horizontal="left" vertical="center" wrapText="1"/>
    </xf>
    <xf numFmtId="0" fontId="17" fillId="0" borderId="0" xfId="0" applyFont="1" applyFill="1" applyBorder="1" applyAlignment="1" applyProtection="1">
      <alignment horizontal="center" vertical="center" wrapText="1"/>
    </xf>
    <xf numFmtId="0" fontId="0" fillId="0" borderId="0" xfId="0" applyFill="1" applyBorder="1" applyAlignment="1" applyProtection="1">
      <alignment horizontal="left" wrapText="1"/>
    </xf>
    <xf numFmtId="0" fontId="15" fillId="4" borderId="2" xfId="0" applyFont="1" applyFill="1" applyBorder="1" applyAlignment="1" applyProtection="1">
      <alignment horizontal="left" vertical="center" wrapText="1"/>
    </xf>
    <xf numFmtId="0" fontId="15" fillId="4" borderId="11" xfId="0" applyFont="1" applyFill="1" applyBorder="1" applyAlignment="1" applyProtection="1">
      <alignment horizontal="left" vertical="center" wrapText="1"/>
    </xf>
    <xf numFmtId="0" fontId="15" fillId="4" borderId="2" xfId="0" applyFont="1" applyFill="1" applyBorder="1" applyAlignment="1" applyProtection="1">
      <alignment horizontal="center" vertical="center" wrapText="1"/>
    </xf>
    <xf numFmtId="0" fontId="15" fillId="4" borderId="8" xfId="0" applyFont="1" applyFill="1" applyBorder="1" applyAlignment="1" applyProtection="1">
      <alignment horizontal="left" vertical="center" wrapText="1"/>
    </xf>
    <xf numFmtId="0" fontId="21" fillId="4" borderId="9" xfId="0" applyFont="1" applyFill="1" applyBorder="1" applyAlignment="1" applyProtection="1">
      <alignment horizontal="left" vertical="center" wrapText="1"/>
    </xf>
    <xf numFmtId="0" fontId="15" fillId="4" borderId="10" xfId="0" applyFont="1" applyFill="1" applyBorder="1" applyAlignment="1" applyProtection="1">
      <alignment horizontal="left" vertical="center" wrapText="1"/>
    </xf>
    <xf numFmtId="0" fontId="22" fillId="4" borderId="8" xfId="0" applyFont="1" applyFill="1" applyBorder="1" applyAlignment="1" applyProtection="1">
      <alignment horizontal="left" vertical="center" wrapText="1"/>
    </xf>
  </cellXfs>
  <cellStyles count="18">
    <cellStyle name="Accent 1 1" xfId="1" xr:uid="{00000000-0005-0000-0000-000000000000}"/>
    <cellStyle name="Accent 2 1" xfId="2" xr:uid="{00000000-0005-0000-0000-000001000000}"/>
    <cellStyle name="Accent 3 1" xfId="3" xr:uid="{00000000-0005-0000-0000-000002000000}"/>
    <cellStyle name="Accent 4" xfId="4" xr:uid="{00000000-0005-0000-0000-000003000000}"/>
    <cellStyle name="Bad 1" xfId="5" xr:uid="{00000000-0005-0000-0000-000004000000}"/>
    <cellStyle name="Error 1" xfId="6" xr:uid="{00000000-0005-0000-0000-000005000000}"/>
    <cellStyle name="Footnote 1" xfId="7" xr:uid="{00000000-0005-0000-0000-000006000000}"/>
    <cellStyle name="Good 1" xfId="8" xr:uid="{00000000-0005-0000-0000-000007000000}"/>
    <cellStyle name="Heading (user)" xfId="9" xr:uid="{00000000-0005-0000-0000-000008000000}"/>
    <cellStyle name="Heading 1 1" xfId="10" xr:uid="{00000000-0005-0000-0000-000009000000}"/>
    <cellStyle name="Heading 2 1" xfId="11" xr:uid="{00000000-0005-0000-0000-00000A000000}"/>
    <cellStyle name="Lien hypertexte" xfId="12" builtinId="8"/>
    <cellStyle name="Neutral 1" xfId="13" xr:uid="{00000000-0005-0000-0000-00000C000000}"/>
    <cellStyle name="Normal" xfId="0" builtinId="0"/>
    <cellStyle name="Note 1" xfId="14" xr:uid="{00000000-0005-0000-0000-00000E000000}"/>
    <cellStyle name="Status 1" xfId="15" xr:uid="{00000000-0005-0000-0000-00000F000000}"/>
    <cellStyle name="Text 1" xfId="16" xr:uid="{00000000-0005-0000-0000-000010000000}"/>
    <cellStyle name="Warning 1" xfId="17" xr:uid="{00000000-0005-0000-0000-00001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xdr:rowOff>
    </xdr:from>
    <xdr:to>
      <xdr:col>1</xdr:col>
      <xdr:colOff>3429000</xdr:colOff>
      <xdr:row>5</xdr:row>
      <xdr:rowOff>134769</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
          <a:ext cx="5216071" cy="1649696"/>
        </a:xfrm>
        <a:prstGeom prst="rect">
          <a:avLst/>
        </a:prstGeom>
      </xdr:spPr>
    </xdr:pic>
    <xdr:clientData/>
  </xdr:twoCellAnchor>
  <xdr:twoCellAnchor editAs="oneCell">
    <xdr:from>
      <xdr:col>0</xdr:col>
      <xdr:colOff>54429</xdr:colOff>
      <xdr:row>0</xdr:row>
      <xdr:rowOff>0</xdr:rowOff>
    </xdr:from>
    <xdr:to>
      <xdr:col>1</xdr:col>
      <xdr:colOff>860560</xdr:colOff>
      <xdr:row>4</xdr:row>
      <xdr:rowOff>249406</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4429" y="0"/>
          <a:ext cx="2596831" cy="1430506"/>
        </a:xfrm>
        <a:prstGeom prst="rect">
          <a:avLst/>
        </a:prstGeom>
      </xdr:spPr>
    </xdr:pic>
    <xdr:clientData/>
  </xdr:twoCellAnchor>
  <xdr:twoCellAnchor editAs="oneCell">
    <xdr:from>
      <xdr:col>1</xdr:col>
      <xdr:colOff>696686</xdr:colOff>
      <xdr:row>0</xdr:row>
      <xdr:rowOff>0</xdr:rowOff>
    </xdr:from>
    <xdr:to>
      <xdr:col>1</xdr:col>
      <xdr:colOff>3426377</xdr:colOff>
      <xdr:row>4</xdr:row>
      <xdr:rowOff>215062</xdr:rowOff>
    </xdr:to>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487386" y="0"/>
          <a:ext cx="2729691" cy="1396162"/>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8" Type="http://schemas.openxmlformats.org/officeDocument/2006/relationships/hyperlink" Target="mailto:mfr.dronieres@mfr.asso.fr" TargetMode="External"/><Relationship Id="rId3" Type="http://schemas.openxmlformats.org/officeDocument/2006/relationships/hyperlink" Target="mailto:mfr.bonne@mfr.asso.fr" TargetMode="External"/><Relationship Id="rId7" Type="http://schemas.openxmlformats.org/officeDocument/2006/relationships/hyperlink" Target="mailto:mfr.belvedere@mfr.asso.fr" TargetMode="External"/><Relationship Id="rId2" Type="http://schemas.openxmlformats.org/officeDocument/2006/relationships/hyperlink" Target="mailto:contact@ietlyon.com" TargetMode="External"/><Relationship Id="rId1" Type="http://schemas.openxmlformats.org/officeDocument/2006/relationships/hyperlink" Target="mailto:lamure@cneap.fr" TargetMode="External"/><Relationship Id="rId6" Type="http://schemas.openxmlformats.org/officeDocument/2006/relationships/hyperlink" Target="mailto:mfr.annecy@mfr.asso;fr" TargetMode="External"/><Relationship Id="rId11" Type="http://schemas.openxmlformats.org/officeDocument/2006/relationships/printerSettings" Target="../printerSettings/printerSettings2.bin"/><Relationship Id="rId5" Type="http://schemas.openxmlformats.org/officeDocument/2006/relationships/hyperlink" Target="mailto:mfr.seyssel@mfr.asso.fr" TargetMode="External"/><Relationship Id="rId10" Type="http://schemas.openxmlformats.org/officeDocument/2006/relationships/hyperlink" Target="mailto:mfr.maringues@mfr.asso.fr" TargetMode="External"/><Relationship Id="rId4" Type="http://schemas.openxmlformats.org/officeDocument/2006/relationships/hyperlink" Target="mailto:mfr.belvedere@mfr.asso.fr" TargetMode="External"/><Relationship Id="rId9" Type="http://schemas.openxmlformats.org/officeDocument/2006/relationships/hyperlink" Target="mailto:mfr.villaret@mfr.asso.fr" TargetMode="External"/></Relationships>
</file>

<file path=xl/worksheets/_rels/sheet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62"/>
  <sheetViews>
    <sheetView tabSelected="1" topLeftCell="A28" zoomScale="80" zoomScaleNormal="80" workbookViewId="0">
      <selection activeCell="C37" sqref="C37"/>
    </sheetView>
  </sheetViews>
  <sheetFormatPr baseColWidth="10" defaultColWidth="10.69921875" defaultRowHeight="13.8" x14ac:dyDescent="0.25"/>
  <cols>
    <col min="1" max="1" width="23.5" style="1" customWidth="1"/>
    <col min="2" max="2" width="52.3984375" style="2" customWidth="1"/>
    <col min="3" max="3" width="84.8984375" style="3" customWidth="1"/>
    <col min="4" max="4" width="33" style="4" bestFit="1" customWidth="1"/>
    <col min="5" max="16384" width="10.69921875" style="2"/>
  </cols>
  <sheetData>
    <row r="1" spans="1:4" ht="19.2" x14ac:dyDescent="0.25">
      <c r="B1" s="5"/>
      <c r="C1" s="6"/>
    </row>
    <row r="2" spans="1:4" ht="38.4" x14ac:dyDescent="0.25">
      <c r="B2" s="7"/>
      <c r="C2" s="6" t="s">
        <v>837</v>
      </c>
    </row>
    <row r="3" spans="1:4" x14ac:dyDescent="0.25">
      <c r="B3" s="8"/>
    </row>
    <row r="4" spans="1:4" ht="21" x14ac:dyDescent="0.25">
      <c r="B4" s="10"/>
      <c r="C4" s="9" t="s">
        <v>0</v>
      </c>
    </row>
    <row r="5" spans="1:4" ht="24.6" x14ac:dyDescent="0.25">
      <c r="B5" s="10"/>
      <c r="C5" s="11" t="s">
        <v>859</v>
      </c>
    </row>
    <row r="6" spans="1:4" ht="57.6" customHeight="1" x14ac:dyDescent="0.25">
      <c r="A6" s="86" t="s">
        <v>1</v>
      </c>
      <c r="B6" s="86"/>
      <c r="C6" s="12"/>
    </row>
    <row r="7" spans="1:4" ht="57.6" customHeight="1" x14ac:dyDescent="0.25">
      <c r="A7" s="87" t="s">
        <v>2</v>
      </c>
      <c r="B7" s="87"/>
      <c r="C7" s="87"/>
      <c r="D7" s="87"/>
    </row>
    <row r="8" spans="1:4" ht="14.25" customHeight="1" x14ac:dyDescent="0.25">
      <c r="A8" s="88"/>
      <c r="B8" s="88"/>
      <c r="C8" s="88"/>
      <c r="D8" s="88"/>
    </row>
    <row r="9" spans="1:4" s="16" customFormat="1" ht="28.2" customHeight="1" x14ac:dyDescent="0.25">
      <c r="A9" s="89" t="s">
        <v>842</v>
      </c>
      <c r="B9" s="90"/>
      <c r="C9" s="75"/>
      <c r="D9" s="64" t="s">
        <v>3</v>
      </c>
    </row>
    <row r="10" spans="1:4" s="16" customFormat="1" ht="28.2" customHeight="1" x14ac:dyDescent="0.25">
      <c r="A10" s="89" t="s">
        <v>4</v>
      </c>
      <c r="B10" s="89"/>
      <c r="C10" s="76"/>
      <c r="D10" s="64" t="s">
        <v>3</v>
      </c>
    </row>
    <row r="11" spans="1:4" s="16" customFormat="1" ht="28.2" customHeight="1" x14ac:dyDescent="0.25">
      <c r="A11" s="89" t="s">
        <v>5</v>
      </c>
      <c r="B11" s="17" t="s">
        <v>6</v>
      </c>
      <c r="C11" s="69"/>
      <c r="D11" s="64" t="s">
        <v>3</v>
      </c>
    </row>
    <row r="12" spans="1:4" s="16" customFormat="1" ht="28.2" customHeight="1" x14ac:dyDescent="0.25">
      <c r="A12" s="89"/>
      <c r="B12" s="17" t="s">
        <v>7</v>
      </c>
      <c r="C12" s="14"/>
      <c r="D12" s="15" t="s">
        <v>848</v>
      </c>
    </row>
    <row r="13" spans="1:4" s="16" customFormat="1" ht="28.2" customHeight="1" x14ac:dyDescent="0.25">
      <c r="A13" s="89"/>
      <c r="B13" s="17" t="s">
        <v>9</v>
      </c>
      <c r="C13" s="14"/>
      <c r="D13" s="15" t="s">
        <v>849</v>
      </c>
    </row>
    <row r="14" spans="1:4" s="16" customFormat="1" ht="28.2" customHeight="1" x14ac:dyDescent="0.25">
      <c r="A14" s="89"/>
      <c r="B14" s="17" t="s">
        <v>10</v>
      </c>
      <c r="C14" s="60"/>
      <c r="D14" s="15" t="s">
        <v>11</v>
      </c>
    </row>
    <row r="15" spans="1:4" s="16" customFormat="1" ht="28.2" customHeight="1" x14ac:dyDescent="0.25">
      <c r="A15" s="89"/>
      <c r="B15" s="17" t="s">
        <v>12</v>
      </c>
      <c r="C15" s="14"/>
      <c r="D15" s="15" t="s">
        <v>848</v>
      </c>
    </row>
    <row r="16" spans="1:4" s="16" customFormat="1" ht="28.2" customHeight="1" x14ac:dyDescent="0.25">
      <c r="A16" s="89"/>
      <c r="B16" s="17" t="s">
        <v>13</v>
      </c>
      <c r="C16" s="18"/>
      <c r="D16" s="15" t="s">
        <v>8</v>
      </c>
    </row>
    <row r="17" spans="1:4" s="16" customFormat="1" ht="28.2" customHeight="1" x14ac:dyDescent="0.25">
      <c r="A17" s="89"/>
      <c r="B17" s="17" t="s">
        <v>14</v>
      </c>
      <c r="C17" s="19"/>
      <c r="D17" s="15" t="s">
        <v>15</v>
      </c>
    </row>
    <row r="18" spans="1:4" s="16" customFormat="1" ht="28.2" customHeight="1" x14ac:dyDescent="0.25">
      <c r="A18" s="89"/>
      <c r="B18" s="17" t="s">
        <v>16</v>
      </c>
      <c r="C18" s="20"/>
      <c r="D18" s="15" t="s">
        <v>8</v>
      </c>
    </row>
    <row r="19" spans="1:4" s="16" customFormat="1" ht="28.2" customHeight="1" x14ac:dyDescent="0.25">
      <c r="A19" s="91" t="s">
        <v>840</v>
      </c>
      <c r="B19" s="17" t="s">
        <v>17</v>
      </c>
      <c r="C19" s="14"/>
      <c r="D19" s="15" t="s">
        <v>8</v>
      </c>
    </row>
    <row r="20" spans="1:4" s="16" customFormat="1" ht="28.2" customHeight="1" x14ac:dyDescent="0.25">
      <c r="A20" s="91"/>
      <c r="B20" s="17" t="s">
        <v>18</v>
      </c>
      <c r="C20" s="14"/>
      <c r="D20" s="15" t="s">
        <v>8</v>
      </c>
    </row>
    <row r="21" spans="1:4" s="16" customFormat="1" ht="28.2" customHeight="1" x14ac:dyDescent="0.25">
      <c r="A21" s="91"/>
      <c r="B21" s="17" t="s">
        <v>19</v>
      </c>
      <c r="C21" s="21"/>
      <c r="D21" s="15" t="s">
        <v>850</v>
      </c>
    </row>
    <row r="22" spans="1:4" s="16" customFormat="1" ht="28.2" customHeight="1" x14ac:dyDescent="0.25">
      <c r="A22" s="91"/>
      <c r="B22" s="17" t="s">
        <v>20</v>
      </c>
      <c r="C22" s="69"/>
      <c r="D22" s="64" t="s">
        <v>3</v>
      </c>
    </row>
    <row r="23" spans="1:4" s="16" customFormat="1" ht="28.2" customHeight="1" x14ac:dyDescent="0.25">
      <c r="A23" s="91"/>
      <c r="B23" s="17" t="s">
        <v>21</v>
      </c>
      <c r="C23" s="14"/>
      <c r="D23" s="15" t="s">
        <v>8</v>
      </c>
    </row>
    <row r="24" spans="1:4" s="16" customFormat="1" ht="28.2" customHeight="1" x14ac:dyDescent="0.25">
      <c r="A24" s="91"/>
      <c r="B24" s="17" t="s">
        <v>22</v>
      </c>
      <c r="C24" s="14"/>
      <c r="D24" s="15" t="s">
        <v>8</v>
      </c>
    </row>
    <row r="25" spans="1:4" s="16" customFormat="1" ht="28.2" customHeight="1" x14ac:dyDescent="0.25">
      <c r="A25" s="91"/>
      <c r="B25" s="17" t="s">
        <v>23</v>
      </c>
      <c r="C25" s="14"/>
      <c r="D25" s="15" t="s">
        <v>8</v>
      </c>
    </row>
    <row r="26" spans="1:4" s="16" customFormat="1" ht="28.2" customHeight="1" x14ac:dyDescent="0.25">
      <c r="A26" s="91"/>
      <c r="B26" s="17" t="s">
        <v>24</v>
      </c>
      <c r="C26" s="18"/>
      <c r="D26" s="15" t="s">
        <v>8</v>
      </c>
    </row>
    <row r="27" spans="1:4" s="16" customFormat="1" ht="28.2" customHeight="1" x14ac:dyDescent="0.25">
      <c r="A27" s="91"/>
      <c r="B27" s="17" t="s">
        <v>25</v>
      </c>
      <c r="C27" s="22"/>
      <c r="D27" s="15" t="s">
        <v>848</v>
      </c>
    </row>
    <row r="28" spans="1:4" s="16" customFormat="1" ht="28.2" customHeight="1" x14ac:dyDescent="0.25">
      <c r="A28" s="91"/>
      <c r="B28" s="17" t="s">
        <v>26</v>
      </c>
      <c r="C28" s="19"/>
      <c r="D28" s="15" t="s">
        <v>15</v>
      </c>
    </row>
    <row r="29" spans="1:4" s="16" customFormat="1" ht="28.2" customHeight="1" x14ac:dyDescent="0.25">
      <c r="A29" s="91"/>
      <c r="B29" s="17" t="s">
        <v>27</v>
      </c>
      <c r="C29" s="22"/>
      <c r="D29" s="15" t="s">
        <v>8</v>
      </c>
    </row>
    <row r="30" spans="1:4" s="16" customFormat="1" ht="28.2" customHeight="1" x14ac:dyDescent="0.25">
      <c r="A30" s="91" t="s">
        <v>841</v>
      </c>
      <c r="B30" s="17" t="s">
        <v>28</v>
      </c>
      <c r="C30" s="69"/>
      <c r="D30" s="64" t="s">
        <v>3</v>
      </c>
    </row>
    <row r="31" spans="1:4" s="16" customFormat="1" ht="27.6" x14ac:dyDescent="0.25">
      <c r="A31" s="91"/>
      <c r="B31" s="23" t="s">
        <v>29</v>
      </c>
      <c r="C31" s="69"/>
      <c r="D31" s="64" t="s">
        <v>3</v>
      </c>
    </row>
    <row r="32" spans="1:4" s="16" customFormat="1" ht="28.2" customHeight="1" x14ac:dyDescent="0.25">
      <c r="A32" s="91"/>
      <c r="B32" s="17" t="s">
        <v>30</v>
      </c>
      <c r="C32" s="69"/>
      <c r="D32" s="64" t="s">
        <v>3</v>
      </c>
    </row>
    <row r="33" spans="1:4" s="16" customFormat="1" ht="28.2" customHeight="1" x14ac:dyDescent="0.25">
      <c r="A33" s="91"/>
      <c r="B33" s="17" t="s">
        <v>31</v>
      </c>
      <c r="C33" s="66"/>
      <c r="D33" s="15" t="s">
        <v>851</v>
      </c>
    </row>
    <row r="34" spans="1:4" s="16" customFormat="1" ht="28.2" customHeight="1" x14ac:dyDescent="0.25">
      <c r="A34" s="91"/>
      <c r="B34" s="17" t="s">
        <v>32</v>
      </c>
      <c r="C34" s="65"/>
      <c r="D34" s="15" t="s">
        <v>8</v>
      </c>
    </row>
    <row r="35" spans="1:4" s="16" customFormat="1" ht="28.2" customHeight="1" x14ac:dyDescent="0.25">
      <c r="A35" s="89" t="s">
        <v>33</v>
      </c>
      <c r="B35" s="17" t="s">
        <v>18</v>
      </c>
      <c r="C35" s="69"/>
      <c r="D35" s="64" t="s">
        <v>3</v>
      </c>
    </row>
    <row r="36" spans="1:4" s="16" customFormat="1" ht="28.2" customHeight="1" x14ac:dyDescent="0.25">
      <c r="A36" s="89"/>
      <c r="B36" s="17" t="s">
        <v>19</v>
      </c>
      <c r="C36" s="74"/>
      <c r="D36" s="64" t="s">
        <v>3</v>
      </c>
    </row>
    <row r="37" spans="1:4" s="16" customFormat="1" ht="28.2" customHeight="1" x14ac:dyDescent="0.25">
      <c r="A37" s="89"/>
      <c r="B37" s="17" t="s">
        <v>34</v>
      </c>
      <c r="C37" s="69"/>
      <c r="D37" s="64" t="s">
        <v>3</v>
      </c>
    </row>
    <row r="38" spans="1:4" s="16" customFormat="1" ht="28.2" customHeight="1" x14ac:dyDescent="0.25">
      <c r="A38" s="89"/>
      <c r="B38" s="17" t="s">
        <v>35</v>
      </c>
      <c r="C38" s="69"/>
      <c r="D38" s="64" t="s">
        <v>3</v>
      </c>
    </row>
    <row r="39" spans="1:4" s="16" customFormat="1" ht="28.2" customHeight="1" x14ac:dyDescent="0.25">
      <c r="A39" s="89"/>
      <c r="B39" s="17" t="s">
        <v>36</v>
      </c>
      <c r="C39" s="70" t="e">
        <f>VLOOKUP($C$38,Etablissements!$C$2:$H$125,2,0)</f>
        <v>#N/A</v>
      </c>
      <c r="D39" s="62" t="s">
        <v>40</v>
      </c>
    </row>
    <row r="40" spans="1:4" s="16" customFormat="1" ht="28.2" customHeight="1" x14ac:dyDescent="0.25">
      <c r="A40" s="89"/>
      <c r="B40" s="17" t="s">
        <v>37</v>
      </c>
      <c r="C40" s="70" t="e">
        <f>VLOOKUP($C$38,Etablissements!$C$2:$H$125,4,0)</f>
        <v>#N/A</v>
      </c>
      <c r="D40" s="62" t="s">
        <v>40</v>
      </c>
    </row>
    <row r="41" spans="1:4" s="16" customFormat="1" ht="28.2" customHeight="1" x14ac:dyDescent="0.25">
      <c r="A41" s="89"/>
      <c r="B41" s="17" t="s">
        <v>38</v>
      </c>
      <c r="C41" s="71" t="e">
        <f>VLOOKUP($C$38,Etablissements!$C$2:$H$125,6,0)</f>
        <v>#N/A</v>
      </c>
      <c r="D41" s="62" t="s">
        <v>40</v>
      </c>
    </row>
    <row r="42" spans="1:4" s="16" customFormat="1" ht="28.2" customHeight="1" x14ac:dyDescent="0.25">
      <c r="A42" s="89"/>
      <c r="B42" s="17" t="s">
        <v>39</v>
      </c>
      <c r="C42" s="70" t="e">
        <f>VLOOKUP($C$38,Etablissements!$C$2:$I$125,5,0)</f>
        <v>#N/A</v>
      </c>
      <c r="D42" s="62" t="s">
        <v>40</v>
      </c>
    </row>
    <row r="43" spans="1:4" s="16" customFormat="1" ht="28.2" customHeight="1" x14ac:dyDescent="0.25">
      <c r="A43" s="89"/>
      <c r="B43" s="17" t="s">
        <v>26</v>
      </c>
      <c r="C43" s="72" t="e">
        <f>VLOOKUP($C$38,Etablissements!$C$2:$I$125,3,0)</f>
        <v>#N/A</v>
      </c>
      <c r="D43" s="62" t="s">
        <v>40</v>
      </c>
    </row>
    <row r="44" spans="1:4" s="16" customFormat="1" ht="28.2" customHeight="1" x14ac:dyDescent="0.25">
      <c r="A44" s="89"/>
      <c r="B44" s="17" t="s">
        <v>27</v>
      </c>
      <c r="C44" s="73" t="e">
        <f>VLOOKUP($C$38,Etablissements!$C$2:$I$125,7,0)</f>
        <v>#N/A</v>
      </c>
      <c r="D44" s="62" t="s">
        <v>40</v>
      </c>
    </row>
    <row r="45" spans="1:4" s="16" customFormat="1" ht="28.2" customHeight="1" x14ac:dyDescent="0.25">
      <c r="A45" s="91" t="s">
        <v>41</v>
      </c>
      <c r="B45" s="17" t="s">
        <v>42</v>
      </c>
      <c r="C45" s="67"/>
      <c r="D45" s="15" t="s">
        <v>11</v>
      </c>
    </row>
    <row r="46" spans="1:4" s="16" customFormat="1" ht="28.2" customHeight="1" x14ac:dyDescent="0.25">
      <c r="A46" s="91"/>
      <c r="B46" s="17" t="s">
        <v>43</v>
      </c>
      <c r="C46" s="69"/>
      <c r="D46" s="64" t="s">
        <v>3</v>
      </c>
    </row>
    <row r="47" spans="1:4" s="16" customFormat="1" ht="28.2" customHeight="1" x14ac:dyDescent="0.25">
      <c r="A47" s="91"/>
      <c r="B47" s="17" t="s">
        <v>28</v>
      </c>
      <c r="C47" s="69"/>
      <c r="D47" s="64" t="s">
        <v>3</v>
      </c>
    </row>
    <row r="48" spans="1:4" s="16" customFormat="1" ht="28.2" customHeight="1" x14ac:dyDescent="0.25">
      <c r="A48" s="91"/>
      <c r="B48" s="17" t="s">
        <v>30</v>
      </c>
      <c r="C48" s="69"/>
      <c r="D48" s="64" t="s">
        <v>3</v>
      </c>
    </row>
    <row r="49" spans="1:4" s="16" customFormat="1" ht="28.2" customHeight="1" x14ac:dyDescent="0.25">
      <c r="A49" s="91"/>
      <c r="B49" s="17" t="s">
        <v>31</v>
      </c>
      <c r="C49" s="65"/>
      <c r="D49" s="15" t="s">
        <v>8</v>
      </c>
    </row>
    <row r="50" spans="1:4" s="16" customFormat="1" ht="27.6" x14ac:dyDescent="0.25">
      <c r="A50" s="13" t="s">
        <v>44</v>
      </c>
      <c r="B50" s="17" t="s">
        <v>45</v>
      </c>
      <c r="C50" s="68"/>
      <c r="D50" s="64" t="s">
        <v>3</v>
      </c>
    </row>
    <row r="51" spans="1:4" s="16" customFormat="1" ht="28.2" customHeight="1" x14ac:dyDescent="0.25">
      <c r="A51" s="90" t="s">
        <v>46</v>
      </c>
      <c r="B51" s="90"/>
      <c r="C51" s="61" t="str">
        <f>CONCATENATE(ROUNDDOWN((C45-C14)/365,0)," ans")</f>
        <v>0 ans</v>
      </c>
      <c r="D51" s="62" t="s">
        <v>40</v>
      </c>
    </row>
    <row r="52" spans="1:4" s="16" customFormat="1" ht="28.2" customHeight="1" x14ac:dyDescent="0.25">
      <c r="A52" s="1"/>
      <c r="B52" s="24" t="s">
        <v>47</v>
      </c>
      <c r="C52" s="63">
        <f>C27</f>
        <v>0</v>
      </c>
      <c r="D52" s="62" t="s">
        <v>40</v>
      </c>
    </row>
    <row r="53" spans="1:4" s="16" customFormat="1" ht="28.2" customHeight="1" x14ac:dyDescent="0.25">
      <c r="A53" s="1"/>
      <c r="B53" s="24" t="s">
        <v>48</v>
      </c>
      <c r="C53" s="67"/>
      <c r="D53" s="15" t="s">
        <v>11</v>
      </c>
    </row>
    <row r="54" spans="1:4" s="25" customFormat="1" ht="28.2" customHeight="1" x14ac:dyDescent="0.25">
      <c r="A54" s="1"/>
      <c r="C54" s="26"/>
      <c r="D54" s="15"/>
    </row>
    <row r="55" spans="1:4" s="25" customFormat="1" ht="14.4" x14ac:dyDescent="0.25">
      <c r="A55" s="85" t="s">
        <v>49</v>
      </c>
      <c r="B55" s="85"/>
      <c r="C55" s="85"/>
      <c r="D55" s="85"/>
    </row>
    <row r="56" spans="1:4" s="25" customFormat="1" ht="14.4" x14ac:dyDescent="0.25">
      <c r="A56" s="1"/>
      <c r="B56" s="27"/>
      <c r="C56" s="26"/>
      <c r="D56" s="4"/>
    </row>
    <row r="57" spans="1:4" s="25" customFormat="1" ht="25.5" customHeight="1" x14ac:dyDescent="0.25">
      <c r="A57" s="93" t="s">
        <v>50</v>
      </c>
      <c r="B57" s="93"/>
      <c r="C57" s="93"/>
      <c r="D57" s="93"/>
    </row>
    <row r="58" spans="1:4" s="25" customFormat="1" ht="14.25" customHeight="1" x14ac:dyDescent="0.25">
      <c r="A58" s="94" t="s">
        <v>51</v>
      </c>
      <c r="B58" s="94"/>
      <c r="C58" s="94"/>
      <c r="D58" s="94"/>
    </row>
    <row r="59" spans="1:4" s="25" customFormat="1" ht="85.2" customHeight="1" x14ac:dyDescent="0.25">
      <c r="A59" s="94" t="s">
        <v>863</v>
      </c>
      <c r="B59" s="94"/>
      <c r="C59" s="94"/>
      <c r="D59" s="94"/>
    </row>
    <row r="60" spans="1:4" s="25" customFormat="1" ht="14.25" customHeight="1" x14ac:dyDescent="0.25">
      <c r="A60" s="94" t="s">
        <v>862</v>
      </c>
      <c r="B60" s="94"/>
      <c r="C60" s="94"/>
      <c r="D60" s="94"/>
    </row>
    <row r="61" spans="1:4" s="25" customFormat="1" ht="15" customHeight="1" x14ac:dyDescent="0.25">
      <c r="A61" s="95" t="s">
        <v>843</v>
      </c>
      <c r="B61" s="95"/>
      <c r="C61" s="95"/>
      <c r="D61" s="95"/>
    </row>
    <row r="62" spans="1:4" s="25" customFormat="1" ht="15" customHeight="1" x14ac:dyDescent="0.25">
      <c r="A62" s="92" t="s">
        <v>52</v>
      </c>
      <c r="B62" s="92"/>
      <c r="C62" s="92"/>
      <c r="D62" s="92"/>
    </row>
  </sheetData>
  <sheetProtection selectLockedCells="1"/>
  <mergeCells count="18">
    <mergeCell ref="A62:D62"/>
    <mergeCell ref="A57:D57"/>
    <mergeCell ref="A58:D58"/>
    <mergeCell ref="A59:D59"/>
    <mergeCell ref="A60:D60"/>
    <mergeCell ref="A61:D61"/>
    <mergeCell ref="A55:D55"/>
    <mergeCell ref="A6:B6"/>
    <mergeCell ref="A7:D7"/>
    <mergeCell ref="A8:D8"/>
    <mergeCell ref="A9:B9"/>
    <mergeCell ref="A10:B10"/>
    <mergeCell ref="A11:A18"/>
    <mergeCell ref="A19:A29"/>
    <mergeCell ref="A30:A34"/>
    <mergeCell ref="A35:A44"/>
    <mergeCell ref="A45:A49"/>
    <mergeCell ref="A51:B51"/>
  </mergeCells>
  <dataValidations xWindow="43079" yWindow="33622" count="21">
    <dataValidation type="list" allowBlank="1" showErrorMessage="1" sqref="C10" xr:uid="{00000000-0002-0000-0000-000000000000}">
      <formula1>Type_candidat</formula1>
    </dataValidation>
    <dataValidation type="list" allowBlank="1" showErrorMessage="1" sqref="C50" xr:uid="{00000000-0002-0000-0000-000001000000}">
      <formula1>"Arrivée sur le territoire national,Déménagement,Rupture contrat apprentissage,Exclusion définitive,Nouveau projet d'orientation,Difficulté scolaire / Difficultés d'adaptation,Autre,,,,,,,"</formula1>
    </dataValidation>
    <dataValidation type="list" allowBlank="1" showErrorMessage="1" sqref="C11" xr:uid="{00000000-0002-0000-0000-000002000000}">
      <formula1>"Mme,M"</formula1>
      <formula2>0</formula2>
    </dataValidation>
    <dataValidation type="list" allowBlank="1" showErrorMessage="1" sqref="C35" xr:uid="{00000000-0002-0000-0000-000003000000}">
      <formula1>Choix_région</formula1>
      <formula2>0</formula2>
    </dataValidation>
    <dataValidation type="list" allowBlank="1" showErrorMessage="1" sqref="C36" xr:uid="{00000000-0002-0000-0000-000004000000}">
      <formula1>OFFSET(Liste_dep,1,MATCH($C$35,Choix_région,0)-1,COUNTA(OFFSET(Liste_dep,,MATCH($C$35,Choix_région,0)-1))-1,1)</formula1>
      <formula2>0</formula2>
    </dataValidation>
    <dataValidation type="list" allowBlank="1" showErrorMessage="1" sqref="C37" xr:uid="{00000000-0002-0000-0000-000005000000}">
      <formula1>Choix_famille</formula1>
      <formula2>0</formula2>
    </dataValidation>
    <dataValidation type="list" allowBlank="1" showErrorMessage="1" sqref="C46" xr:uid="{00000000-0002-0000-0000-000006000000}">
      <formula1>Type_Scol_Adapt</formula1>
      <formula2>0</formula2>
    </dataValidation>
    <dataValidation type="date" operator="lessThan" showErrorMessage="1" sqref="C14" xr:uid="{00000000-0002-0000-0000-000007000000}">
      <formula1>43466</formula1>
      <formula2>0</formula2>
    </dataValidation>
    <dataValidation type="list" allowBlank="1" showErrorMessage="1" sqref="C22" xr:uid="{00000000-0002-0000-0000-000008000000}">
      <formula1>Type_établissement</formula1>
      <formula2>0</formula2>
    </dataValidation>
    <dataValidation type="list" showErrorMessage="1" sqref="C38" xr:uid="{00000000-0002-0000-0000-000009000000}">
      <formula1>OFFSET(Liste_etab2,MATCH($C$37,Liste_etab2,0)-1,1,MATCH($C$37,Liste_etab2,1)-MATCH($C$37,Liste_etab2,0)+1,1)</formula1>
      <formula2>0</formula2>
    </dataValidation>
    <dataValidation type="list" allowBlank="1" showErrorMessage="1" sqref="C30 C47" xr:uid="{00000000-0002-0000-0000-00000A000000}">
      <formula1>Choix_Cycle</formula1>
      <formula2>0</formula2>
    </dataValidation>
    <dataValidation type="list" allowBlank="1" showErrorMessage="1" sqref="C31" xr:uid="{00000000-0002-0000-0000-00000B000000}">
      <formula1>Choix_Adapté</formula1>
      <formula2>0</formula2>
    </dataValidation>
    <dataValidation type="list" allowBlank="1" showErrorMessage="1" sqref="C32" xr:uid="{00000000-0002-0000-0000-00000C000000}">
      <formula1>Type_Cycle2</formula1>
      <formula2>0</formula2>
    </dataValidation>
    <dataValidation allowBlank="1" showErrorMessage="1" sqref="C33" xr:uid="{00000000-0002-0000-0000-00000D000000}">
      <formula1>0</formula1>
      <formula2>0</formula2>
    </dataValidation>
    <dataValidation type="list" allowBlank="1" showErrorMessage="1" sqref="C48" xr:uid="{00000000-0002-0000-0000-00000E000000}">
      <formula1>Type_ClasseEA2</formula1>
      <formula2>0</formula2>
    </dataValidation>
    <dataValidation type="date" operator="greaterThanOrEqual" showErrorMessage="1" sqref="C45 C53" xr:uid="{00000000-0002-0000-0000-00000F000000}">
      <formula1>43466</formula1>
      <formula2>0</formula2>
    </dataValidation>
    <dataValidation type="textLength" operator="equal" allowBlank="1" showErrorMessage="1" sqref="C16" xr:uid="{00000000-0002-0000-0000-000010000000}">
      <formula1>5</formula1>
      <formula2>0</formula2>
    </dataValidation>
    <dataValidation type="textLength" operator="equal" allowBlank="1" showErrorMessage="1" sqref="C24" xr:uid="{00000000-0002-0000-0000-000011000000}">
      <formula1>8</formula1>
      <formula2>0</formula2>
    </dataValidation>
    <dataValidation type="textLength" operator="equal" allowBlank="1" showErrorMessage="1" sqref="C17 C28" xr:uid="{00000000-0002-0000-0000-000012000000}">
      <formula1>10</formula1>
      <formula2>0</formula2>
    </dataValidation>
    <dataValidation operator="equal" allowBlank="1" showErrorMessage="1" sqref="C27 C29" xr:uid="{00000000-0002-0000-0000-000013000000}">
      <formula1>0</formula1>
      <formula2>0</formula2>
    </dataValidation>
    <dataValidation type="list" allowBlank="1" showInputMessage="1" showErrorMessage="1" sqref="C9" xr:uid="{00000000-0002-0000-0000-000014000000}">
      <formula1>Période_entrée</formula1>
    </dataValidation>
  </dataValidations>
  <printOptions horizontalCentered="1"/>
  <pageMargins left="0.59027777777777779" right="0.59027777777777779" top="0.39374999999999999" bottom="0.59097222222222223" header="0.51180555555555551" footer="0.31527777777777777"/>
  <pageSetup paperSize="9" firstPageNumber="0" orientation="portrait" horizontalDpi="300" verticalDpi="300" r:id="rId1"/>
  <headerFooter alignWithMargins="0">
    <oddFooter>&amp;CDRAAF Auvergne-Rhône-Alpes
16 B rue Aimé Rudel - BP 45 - 63370 LEMPDES
Service régional de la Formation et du Développement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7"/>
  <sheetViews>
    <sheetView topLeftCell="A34" workbookViewId="0">
      <selection activeCell="A3" sqref="A3"/>
    </sheetView>
  </sheetViews>
  <sheetFormatPr baseColWidth="10" defaultRowHeight="13.8" x14ac:dyDescent="0.25"/>
  <cols>
    <col min="1" max="1" width="64" customWidth="1"/>
  </cols>
  <sheetData>
    <row r="1" spans="1:1" x14ac:dyDescent="0.25">
      <c r="A1" s="28" t="s">
        <v>53</v>
      </c>
    </row>
    <row r="2" spans="1:1" x14ac:dyDescent="0.25">
      <c r="A2" t="s">
        <v>860</v>
      </c>
    </row>
    <row r="3" spans="1:1" x14ac:dyDescent="0.25">
      <c r="A3" t="s">
        <v>861</v>
      </c>
    </row>
    <row r="5" spans="1:1" x14ac:dyDescent="0.25">
      <c r="A5" s="28" t="s">
        <v>54</v>
      </c>
    </row>
    <row r="6" spans="1:1" x14ac:dyDescent="0.25">
      <c r="A6" t="s">
        <v>838</v>
      </c>
    </row>
    <row r="7" spans="1:1" x14ac:dyDescent="0.25">
      <c r="A7" t="s">
        <v>839</v>
      </c>
    </row>
    <row r="8" spans="1:1" x14ac:dyDescent="0.25">
      <c r="A8" t="s">
        <v>55</v>
      </c>
    </row>
    <row r="9" spans="1:1" x14ac:dyDescent="0.25">
      <c r="A9" t="s">
        <v>56</v>
      </c>
    </row>
    <row r="10" spans="1:1" x14ac:dyDescent="0.25">
      <c r="A10" t="s">
        <v>57</v>
      </c>
    </row>
    <row r="11" spans="1:1" x14ac:dyDescent="0.25">
      <c r="A11" t="s">
        <v>58</v>
      </c>
    </row>
    <row r="12" spans="1:1" x14ac:dyDescent="0.25">
      <c r="A12" t="s">
        <v>59</v>
      </c>
    </row>
    <row r="14" spans="1:1" x14ac:dyDescent="0.25">
      <c r="A14" s="28" t="s">
        <v>60</v>
      </c>
    </row>
    <row r="15" spans="1:1" x14ac:dyDescent="0.25">
      <c r="A15" t="s">
        <v>61</v>
      </c>
    </row>
    <row r="16" spans="1:1" x14ac:dyDescent="0.25">
      <c r="A16" t="s">
        <v>62</v>
      </c>
    </row>
    <row r="17" spans="1:1" x14ac:dyDescent="0.25">
      <c r="A17" t="s">
        <v>63</v>
      </c>
    </row>
    <row r="18" spans="1:1" x14ac:dyDescent="0.25">
      <c r="A18" t="s">
        <v>64</v>
      </c>
    </row>
    <row r="19" spans="1:1" x14ac:dyDescent="0.25">
      <c r="A19" t="s">
        <v>65</v>
      </c>
    </row>
    <row r="20" spans="1:1" x14ac:dyDescent="0.25">
      <c r="A20" t="s">
        <v>66</v>
      </c>
    </row>
    <row r="21" spans="1:1" x14ac:dyDescent="0.25">
      <c r="A21" t="s">
        <v>67</v>
      </c>
    </row>
    <row r="22" spans="1:1" x14ac:dyDescent="0.25">
      <c r="A22" t="s">
        <v>68</v>
      </c>
    </row>
    <row r="23" spans="1:1" x14ac:dyDescent="0.25">
      <c r="A23" t="s">
        <v>59</v>
      </c>
    </row>
    <row r="25" spans="1:1" x14ac:dyDescent="0.25">
      <c r="A25" s="28" t="s">
        <v>69</v>
      </c>
    </row>
    <row r="26" spans="1:1" x14ac:dyDescent="0.25">
      <c r="A26" t="s">
        <v>70</v>
      </c>
    </row>
    <row r="27" spans="1:1" x14ac:dyDescent="0.25">
      <c r="A27" t="s">
        <v>71</v>
      </c>
    </row>
    <row r="29" spans="1:1" x14ac:dyDescent="0.25">
      <c r="A29" s="28" t="s">
        <v>72</v>
      </c>
    </row>
    <row r="30" spans="1:1" x14ac:dyDescent="0.25">
      <c r="A30" t="s">
        <v>73</v>
      </c>
    </row>
    <row r="31" spans="1:1" x14ac:dyDescent="0.25">
      <c r="A31" t="s">
        <v>74</v>
      </c>
    </row>
    <row r="33" spans="1:1" x14ac:dyDescent="0.25">
      <c r="A33" s="28" t="s">
        <v>75</v>
      </c>
    </row>
    <row r="34" spans="1:1" x14ac:dyDescent="0.25">
      <c r="A34" t="s">
        <v>76</v>
      </c>
    </row>
    <row r="35" spans="1:1" x14ac:dyDescent="0.25">
      <c r="A35" t="s">
        <v>77</v>
      </c>
    </row>
    <row r="36" spans="1:1" x14ac:dyDescent="0.25">
      <c r="A36" t="s">
        <v>78</v>
      </c>
    </row>
    <row r="38" spans="1:1" x14ac:dyDescent="0.25">
      <c r="A38" s="28" t="s">
        <v>79</v>
      </c>
    </row>
    <row r="39" spans="1:1" x14ac:dyDescent="0.25">
      <c r="A39" s="29" t="s">
        <v>80</v>
      </c>
    </row>
    <row r="40" spans="1:1" x14ac:dyDescent="0.25">
      <c r="A40" s="29" t="s">
        <v>81</v>
      </c>
    </row>
    <row r="41" spans="1:1" x14ac:dyDescent="0.25">
      <c r="A41" t="s">
        <v>82</v>
      </c>
    </row>
    <row r="42" spans="1:1" x14ac:dyDescent="0.25">
      <c r="A42" t="s">
        <v>83</v>
      </c>
    </row>
    <row r="43" spans="1:1" x14ac:dyDescent="0.25">
      <c r="A43" t="s">
        <v>84</v>
      </c>
    </row>
    <row r="44" spans="1:1" x14ac:dyDescent="0.25">
      <c r="A44" t="s">
        <v>85</v>
      </c>
    </row>
    <row r="45" spans="1:1" x14ac:dyDescent="0.25">
      <c r="A45" t="s">
        <v>86</v>
      </c>
    </row>
    <row r="46" spans="1:1" x14ac:dyDescent="0.25">
      <c r="A46" t="s">
        <v>87</v>
      </c>
    </row>
    <row r="47" spans="1:1" x14ac:dyDescent="0.25">
      <c r="A47" t="s">
        <v>59</v>
      </c>
    </row>
  </sheetData>
  <sheetProtection selectLockedCells="1" selectUnlockedCells="1"/>
  <pageMargins left="0.7" right="0.7" top="0.75" bottom="0.75" header="0.51180555555555551" footer="0.51180555555555551"/>
  <pageSetup paperSize="9" firstPageNumber="0"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6"/>
  <sheetViews>
    <sheetView workbookViewId="0">
      <selection activeCell="D38" sqref="D38"/>
    </sheetView>
  </sheetViews>
  <sheetFormatPr baseColWidth="10" defaultRowHeight="13.8" x14ac:dyDescent="0.25"/>
  <cols>
    <col min="1" max="9" width="10.69921875" customWidth="1"/>
  </cols>
  <sheetData>
    <row r="1" spans="1:9" x14ac:dyDescent="0.25">
      <c r="A1" s="29" t="s">
        <v>88</v>
      </c>
      <c r="B1" s="29" t="s">
        <v>89</v>
      </c>
      <c r="C1" s="29" t="s">
        <v>90</v>
      </c>
      <c r="D1" s="30"/>
      <c r="E1" s="30"/>
      <c r="F1" s="29" t="s">
        <v>91</v>
      </c>
      <c r="G1" s="29" t="s">
        <v>92</v>
      </c>
      <c r="H1" s="29" t="s">
        <v>93</v>
      </c>
      <c r="I1" s="29" t="s">
        <v>94</v>
      </c>
    </row>
    <row r="2" spans="1:9" x14ac:dyDescent="0.25">
      <c r="A2" s="31">
        <v>3</v>
      </c>
      <c r="B2" s="31">
        <v>7</v>
      </c>
      <c r="C2" s="31">
        <v>1</v>
      </c>
      <c r="D2" s="30"/>
      <c r="E2" s="30"/>
      <c r="F2" s="30"/>
      <c r="G2" s="30"/>
      <c r="H2" s="30"/>
      <c r="I2" s="30"/>
    </row>
    <row r="3" spans="1:9" x14ac:dyDescent="0.25">
      <c r="A3" s="31">
        <v>15</v>
      </c>
      <c r="B3" s="31">
        <v>26</v>
      </c>
      <c r="C3" s="31">
        <v>42</v>
      </c>
      <c r="D3" s="30"/>
      <c r="E3" s="30"/>
      <c r="F3" s="30"/>
      <c r="G3" s="30"/>
      <c r="H3" s="30"/>
      <c r="I3" s="30"/>
    </row>
    <row r="4" spans="1:9" x14ac:dyDescent="0.25">
      <c r="A4" s="31">
        <v>43</v>
      </c>
      <c r="B4" s="31">
        <v>38</v>
      </c>
      <c r="C4" s="31">
        <v>69</v>
      </c>
      <c r="D4" s="30"/>
      <c r="E4" s="30"/>
      <c r="F4" s="30"/>
      <c r="G4" s="30"/>
      <c r="H4" s="30"/>
      <c r="I4" s="30"/>
    </row>
    <row r="5" spans="1:9" x14ac:dyDescent="0.25">
      <c r="A5" s="31">
        <v>63</v>
      </c>
      <c r="B5" s="31">
        <v>73</v>
      </c>
      <c r="C5" s="31"/>
      <c r="D5" s="30"/>
      <c r="E5" s="30"/>
      <c r="F5" s="30"/>
      <c r="G5" s="30"/>
      <c r="H5" s="30"/>
      <c r="I5" s="30"/>
    </row>
    <row r="6" spans="1:9" x14ac:dyDescent="0.25">
      <c r="A6" s="31"/>
      <c r="B6" s="31">
        <v>74</v>
      </c>
      <c r="C6" s="31"/>
      <c r="D6" s="30"/>
      <c r="E6" s="30"/>
      <c r="F6" s="30"/>
      <c r="G6" s="30"/>
      <c r="H6" s="30"/>
      <c r="I6" s="30"/>
    </row>
  </sheetData>
  <sheetProtection selectLockedCells="1" selectUnlockedCells="1"/>
  <pageMargins left="0.59027777777777779" right="0.59027777777777779" top="0.98402777777777772" bottom="0.98402777777777772" header="0.51180555555555551" footer="0.59027777777777779"/>
  <pageSetup paperSize="9" firstPageNumber="0" orientation="portrait" horizontalDpi="300" verticalDpi="300"/>
  <headerFooter alignWithMargins="0">
    <oddFooter>&amp;CDRAAF Auvergne-Rhône-Alpes
16 B rue Aimé Rudel - BP 45 - 63370 LEMPDES
Service régional de la Formation et du Développement</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25"/>
  <sheetViews>
    <sheetView topLeftCell="B76" zoomScale="160" zoomScaleNormal="160" workbookViewId="0">
      <selection activeCell="C85" sqref="C85"/>
    </sheetView>
  </sheetViews>
  <sheetFormatPr baseColWidth="10" defaultRowHeight="13.8" x14ac:dyDescent="0.25"/>
  <cols>
    <col min="1" max="1" width="11" customWidth="1"/>
    <col min="2" max="2" width="9.8984375" customWidth="1"/>
    <col min="3" max="3" width="42.5" customWidth="1"/>
    <col min="4" max="4" width="10.69921875" customWidth="1"/>
    <col min="5" max="5" width="43.5" customWidth="1"/>
    <col min="6" max="6" width="13.69921875" customWidth="1"/>
    <col min="7" max="7" width="119" customWidth="1"/>
  </cols>
  <sheetData>
    <row r="1" spans="1:7" x14ac:dyDescent="0.25">
      <c r="A1" s="32" t="s">
        <v>95</v>
      </c>
      <c r="B1" s="33" t="s">
        <v>96</v>
      </c>
      <c r="C1" s="34" t="s">
        <v>97</v>
      </c>
      <c r="D1" t="s">
        <v>98</v>
      </c>
      <c r="E1" t="s">
        <v>99</v>
      </c>
      <c r="F1" t="s">
        <v>100</v>
      </c>
      <c r="G1" t="s">
        <v>101</v>
      </c>
    </row>
    <row r="2" spans="1:7" ht="14.4" x14ac:dyDescent="0.3">
      <c r="A2" s="32">
        <v>1</v>
      </c>
      <c r="B2" s="33" t="s">
        <v>91</v>
      </c>
      <c r="C2" s="34" t="s">
        <v>102</v>
      </c>
      <c r="E2" s="29" t="s">
        <v>103</v>
      </c>
      <c r="F2" s="29"/>
      <c r="G2" s="35"/>
    </row>
    <row r="3" spans="1:7" x14ac:dyDescent="0.25">
      <c r="A3" s="32">
        <v>1</v>
      </c>
      <c r="B3" s="33" t="s">
        <v>92</v>
      </c>
      <c r="C3" s="34" t="s">
        <v>852</v>
      </c>
      <c r="E3" s="29" t="s">
        <v>104</v>
      </c>
      <c r="F3" s="29"/>
      <c r="G3" s="29" t="s">
        <v>105</v>
      </c>
    </row>
    <row r="4" spans="1:7" x14ac:dyDescent="0.25">
      <c r="A4" s="32">
        <v>1</v>
      </c>
      <c r="B4" s="33" t="s">
        <v>92</v>
      </c>
      <c r="C4" s="34" t="s">
        <v>109</v>
      </c>
      <c r="E4" s="29" t="s">
        <v>107</v>
      </c>
      <c r="F4" s="29"/>
      <c r="G4" s="29" t="s">
        <v>108</v>
      </c>
    </row>
    <row r="5" spans="1:7" x14ac:dyDescent="0.25">
      <c r="A5" s="32">
        <v>1</v>
      </c>
      <c r="B5" s="33" t="s">
        <v>92</v>
      </c>
      <c r="C5" s="34" t="s">
        <v>112</v>
      </c>
      <c r="E5" s="29" t="s">
        <v>110</v>
      </c>
      <c r="F5" s="29"/>
      <c r="G5" s="29" t="s">
        <v>111</v>
      </c>
    </row>
    <row r="6" spans="1:7" x14ac:dyDescent="0.25">
      <c r="A6" s="32">
        <v>1</v>
      </c>
      <c r="B6" s="33" t="s">
        <v>92</v>
      </c>
      <c r="C6" s="34" t="s">
        <v>115</v>
      </c>
      <c r="E6" s="29" t="s">
        <v>113</v>
      </c>
      <c r="F6" s="29"/>
      <c r="G6" s="29" t="s">
        <v>114</v>
      </c>
    </row>
    <row r="7" spans="1:7" x14ac:dyDescent="0.25">
      <c r="A7" s="32">
        <v>1</v>
      </c>
      <c r="B7" s="33" t="s">
        <v>93</v>
      </c>
      <c r="C7" s="34" t="s">
        <v>118</v>
      </c>
      <c r="E7" s="29" t="s">
        <v>116</v>
      </c>
      <c r="F7" s="29"/>
      <c r="G7" t="s">
        <v>117</v>
      </c>
    </row>
    <row r="8" spans="1:7" x14ac:dyDescent="0.25">
      <c r="A8" s="32">
        <v>1</v>
      </c>
      <c r="B8" s="33" t="s">
        <v>93</v>
      </c>
      <c r="C8" s="34" t="s">
        <v>119</v>
      </c>
      <c r="E8" s="29"/>
      <c r="F8" s="29"/>
      <c r="G8" s="29"/>
    </row>
    <row r="9" spans="1:7" x14ac:dyDescent="0.25">
      <c r="A9" s="32">
        <v>1</v>
      </c>
      <c r="B9" s="33" t="s">
        <v>94</v>
      </c>
      <c r="C9" s="34" t="s">
        <v>120</v>
      </c>
      <c r="E9" s="29"/>
      <c r="F9" s="29"/>
      <c r="G9" s="29"/>
    </row>
    <row r="10" spans="1:7" x14ac:dyDescent="0.25">
      <c r="A10" s="32">
        <v>1</v>
      </c>
      <c r="B10" s="33" t="s">
        <v>94</v>
      </c>
      <c r="C10" s="34" t="s">
        <v>123</v>
      </c>
      <c r="E10" s="29" t="s">
        <v>121</v>
      </c>
      <c r="F10" s="29"/>
      <c r="G10" s="29" t="s">
        <v>122</v>
      </c>
    </row>
    <row r="11" spans="1:7" x14ac:dyDescent="0.25">
      <c r="A11" s="32">
        <v>3</v>
      </c>
      <c r="B11" s="33" t="s">
        <v>91</v>
      </c>
      <c r="C11" s="34" t="s">
        <v>125</v>
      </c>
      <c r="E11" s="36" t="s">
        <v>124</v>
      </c>
      <c r="F11" s="29"/>
      <c r="G11" s="29" t="s">
        <v>104</v>
      </c>
    </row>
    <row r="12" spans="1:7" x14ac:dyDescent="0.25">
      <c r="A12" s="32">
        <v>3</v>
      </c>
      <c r="B12" s="33" t="s">
        <v>92</v>
      </c>
      <c r="C12" s="34" t="s">
        <v>128</v>
      </c>
      <c r="E12" s="36" t="s">
        <v>126</v>
      </c>
      <c r="F12" s="29"/>
      <c r="G12" s="29" t="s">
        <v>127</v>
      </c>
    </row>
    <row r="13" spans="1:7" x14ac:dyDescent="0.25">
      <c r="A13" s="32">
        <v>3</v>
      </c>
      <c r="B13" s="33" t="s">
        <v>92</v>
      </c>
      <c r="C13" s="34" t="s">
        <v>131</v>
      </c>
      <c r="E13" s="36" t="s">
        <v>129</v>
      </c>
      <c r="F13" s="29"/>
      <c r="G13" s="29" t="s">
        <v>130</v>
      </c>
    </row>
    <row r="14" spans="1:7" x14ac:dyDescent="0.25">
      <c r="A14" s="32">
        <v>3</v>
      </c>
      <c r="B14" s="33" t="s">
        <v>92</v>
      </c>
      <c r="C14" s="34" t="s">
        <v>134</v>
      </c>
      <c r="E14" s="36" t="s">
        <v>132</v>
      </c>
      <c r="F14" s="29"/>
      <c r="G14" t="s">
        <v>133</v>
      </c>
    </row>
    <row r="15" spans="1:7" x14ac:dyDescent="0.25">
      <c r="A15" s="32">
        <v>3</v>
      </c>
      <c r="B15" s="33" t="s">
        <v>92</v>
      </c>
      <c r="C15" s="34" t="s">
        <v>135</v>
      </c>
      <c r="E15" s="29"/>
      <c r="F15" s="29"/>
      <c r="G15" s="29"/>
    </row>
    <row r="16" spans="1:7" x14ac:dyDescent="0.25">
      <c r="A16" s="32">
        <v>3</v>
      </c>
      <c r="B16" s="33" t="s">
        <v>93</v>
      </c>
      <c r="C16" s="34" t="s">
        <v>136</v>
      </c>
      <c r="E16" s="29"/>
      <c r="F16" s="29"/>
      <c r="G16" s="29"/>
    </row>
    <row r="17" spans="1:7" x14ac:dyDescent="0.25">
      <c r="A17" s="32">
        <v>3</v>
      </c>
      <c r="B17" s="33" t="s">
        <v>93</v>
      </c>
      <c r="C17" s="34" t="s">
        <v>137</v>
      </c>
      <c r="E17" s="29"/>
      <c r="F17" s="29"/>
    </row>
    <row r="18" spans="1:7" x14ac:dyDescent="0.25">
      <c r="A18" s="32">
        <v>7</v>
      </c>
      <c r="B18" s="33" t="s">
        <v>91</v>
      </c>
      <c r="C18" s="34" t="s">
        <v>138</v>
      </c>
      <c r="E18" s="29"/>
      <c r="F18" s="29"/>
      <c r="G18" s="29"/>
    </row>
    <row r="19" spans="1:7" x14ac:dyDescent="0.25">
      <c r="A19" s="32">
        <v>7</v>
      </c>
      <c r="B19" s="33" t="s">
        <v>91</v>
      </c>
      <c r="C19" s="34" t="s">
        <v>139</v>
      </c>
      <c r="E19" s="29"/>
      <c r="F19" s="29"/>
      <c r="G19" s="29"/>
    </row>
    <row r="20" spans="1:7" x14ac:dyDescent="0.25">
      <c r="A20" s="32">
        <v>7</v>
      </c>
      <c r="B20" s="33" t="s">
        <v>92</v>
      </c>
      <c r="C20" s="34" t="s">
        <v>142</v>
      </c>
      <c r="E20" s="29" t="s">
        <v>140</v>
      </c>
      <c r="F20" s="29" t="s">
        <v>141</v>
      </c>
      <c r="G20" s="29" t="s">
        <v>122</v>
      </c>
    </row>
    <row r="21" spans="1:7" x14ac:dyDescent="0.25">
      <c r="A21" s="32">
        <v>7</v>
      </c>
      <c r="B21" s="33" t="s">
        <v>93</v>
      </c>
      <c r="C21" s="34" t="s">
        <v>144</v>
      </c>
      <c r="E21" s="29" t="s">
        <v>143</v>
      </c>
      <c r="F21" s="29"/>
      <c r="G21" s="29"/>
    </row>
    <row r="22" spans="1:7" x14ac:dyDescent="0.25">
      <c r="A22" s="32">
        <v>15</v>
      </c>
      <c r="B22" s="33" t="s">
        <v>91</v>
      </c>
      <c r="C22" s="34" t="s">
        <v>147</v>
      </c>
      <c r="E22" s="36" t="s">
        <v>145</v>
      </c>
      <c r="F22" s="29">
        <f>COUNTA(Liste_etab)</f>
        <v>125</v>
      </c>
      <c r="G22" t="s">
        <v>146</v>
      </c>
    </row>
    <row r="23" spans="1:7" x14ac:dyDescent="0.25">
      <c r="A23" s="32">
        <v>15</v>
      </c>
      <c r="B23" s="33" t="s">
        <v>92</v>
      </c>
      <c r="C23" s="34" t="s">
        <v>152</v>
      </c>
      <c r="E23" s="29" t="s">
        <v>148</v>
      </c>
      <c r="F23" s="29" t="e">
        <f>MATCH(Formulaire!$C$36,Liste_etab,0)</f>
        <v>#N/A</v>
      </c>
      <c r="G23" t="s">
        <v>149</v>
      </c>
    </row>
    <row r="24" spans="1:7" x14ac:dyDescent="0.25">
      <c r="A24" s="32">
        <v>15</v>
      </c>
      <c r="B24" s="33" t="s">
        <v>92</v>
      </c>
      <c r="C24" s="34" t="s">
        <v>155</v>
      </c>
      <c r="E24" s="29" t="s">
        <v>150</v>
      </c>
      <c r="F24" s="29" t="e">
        <f>MATCH(Formulaire!$C$36,Liste_etab,1)</f>
        <v>#N/A</v>
      </c>
      <c r="G24" t="s">
        <v>151</v>
      </c>
    </row>
    <row r="25" spans="1:7" x14ac:dyDescent="0.25">
      <c r="A25" s="32">
        <v>15</v>
      </c>
      <c r="B25" s="33" t="s">
        <v>92</v>
      </c>
      <c r="C25" s="34" t="s">
        <v>157</v>
      </c>
      <c r="E25" s="29" t="s">
        <v>153</v>
      </c>
      <c r="F25" s="29" t="e">
        <f>MATCH(Formulaire!$C$36,Liste_etab,1)-MATCH(Formulaire!$C$36,Liste_etab,0)+1</f>
        <v>#N/A</v>
      </c>
      <c r="G25" t="s">
        <v>154</v>
      </c>
    </row>
    <row r="26" spans="1:7" x14ac:dyDescent="0.25">
      <c r="A26" s="32">
        <v>15</v>
      </c>
      <c r="B26" s="33" t="s">
        <v>93</v>
      </c>
      <c r="C26" s="34" t="s">
        <v>160</v>
      </c>
      <c r="E26" s="29" t="s">
        <v>116</v>
      </c>
      <c r="F26" s="29">
        <f ca="1">COUNTA(OFFSET(Liste_etab,MATCH(Formulaire!$C$36,Liste_etab,0)-1,1,MATCH(Formulaire!$C$36,Liste_etab,1)-MATCH(Formulaire!$C$36,Liste_etab,0)+1,1))</f>
        <v>1</v>
      </c>
      <c r="G26" s="29" t="s">
        <v>156</v>
      </c>
    </row>
    <row r="27" spans="1:7" x14ac:dyDescent="0.25">
      <c r="A27" s="32">
        <v>15</v>
      </c>
      <c r="B27" s="33" t="s">
        <v>93</v>
      </c>
      <c r="C27" s="34" t="s">
        <v>163</v>
      </c>
      <c r="E27" s="29" t="s">
        <v>158</v>
      </c>
      <c r="F27" s="29">
        <f ca="1">COUNTA(Liste_etab2)</f>
        <v>1</v>
      </c>
      <c r="G27" s="29" t="s">
        <v>159</v>
      </c>
    </row>
    <row r="28" spans="1:7" x14ac:dyDescent="0.25">
      <c r="A28" s="32">
        <v>26</v>
      </c>
      <c r="B28" s="33" t="s">
        <v>91</v>
      </c>
      <c r="C28" s="34" t="s">
        <v>166</v>
      </c>
      <c r="E28" s="29" t="s">
        <v>161</v>
      </c>
      <c r="F28" s="29" t="e">
        <f ca="1">MATCH(Formulaire!$C$37,Liste_etab2,0)</f>
        <v>#N/A</v>
      </c>
      <c r="G28" s="29" t="s">
        <v>162</v>
      </c>
    </row>
    <row r="29" spans="1:7" x14ac:dyDescent="0.25">
      <c r="A29" s="32">
        <v>26</v>
      </c>
      <c r="B29" s="33" t="s">
        <v>91</v>
      </c>
      <c r="C29" s="34" t="s">
        <v>169</v>
      </c>
      <c r="E29" s="29" t="s">
        <v>164</v>
      </c>
      <c r="F29" s="29" t="e">
        <f ca="1">MATCH(Formulaire!$C$37,Liste_etab2,1)</f>
        <v>#N/A</v>
      </c>
      <c r="G29" s="29" t="s">
        <v>165</v>
      </c>
    </row>
    <row r="30" spans="1:7" x14ac:dyDescent="0.25">
      <c r="A30" s="32">
        <v>26</v>
      </c>
      <c r="B30" s="33" t="s">
        <v>91</v>
      </c>
      <c r="C30" s="34" t="s">
        <v>172</v>
      </c>
      <c r="E30" s="29" t="s">
        <v>167</v>
      </c>
      <c r="F30" s="29" t="e">
        <f ca="1">MATCH(Formulaire!$C$37,Liste_etab2,1)-MATCH(Formulaire!$C$37,Liste_etab2,0)+1</f>
        <v>#N/A</v>
      </c>
      <c r="G30" t="s">
        <v>168</v>
      </c>
    </row>
    <row r="31" spans="1:7" x14ac:dyDescent="0.25">
      <c r="A31" s="32">
        <v>26</v>
      </c>
      <c r="B31" s="33" t="s">
        <v>92</v>
      </c>
      <c r="C31" s="34" t="s">
        <v>173</v>
      </c>
      <c r="E31" t="s">
        <v>170</v>
      </c>
      <c r="F31" t="e">
        <f ca="1">OFFSET(Liste_etab2,MATCH(Formulaire!$C$37,Liste_etab2,0)-1,1,MATCH(Formulaire!$C$37,Liste_etab2,1)-MATCH(Formulaire!$C$37,Liste_etab2,0)+1,1)</f>
        <v>#N/A</v>
      </c>
      <c r="G31" t="s">
        <v>171</v>
      </c>
    </row>
    <row r="32" spans="1:7" x14ac:dyDescent="0.25">
      <c r="A32" s="32">
        <v>26</v>
      </c>
      <c r="B32" s="33" t="s">
        <v>92</v>
      </c>
      <c r="C32" s="34" t="s">
        <v>174</v>
      </c>
      <c r="E32" s="37"/>
    </row>
    <row r="33" spans="1:7" x14ac:dyDescent="0.25">
      <c r="A33" s="32">
        <v>26</v>
      </c>
      <c r="B33" s="33" t="s">
        <v>92</v>
      </c>
      <c r="C33" s="34" t="s">
        <v>177</v>
      </c>
      <c r="E33" s="38"/>
      <c r="F33" s="38"/>
    </row>
    <row r="34" spans="1:7" x14ac:dyDescent="0.25">
      <c r="A34" s="32">
        <v>26</v>
      </c>
      <c r="B34" s="33" t="s">
        <v>92</v>
      </c>
      <c r="C34" s="34" t="s">
        <v>178</v>
      </c>
      <c r="E34" t="s">
        <v>175</v>
      </c>
      <c r="F34" t="s">
        <v>176</v>
      </c>
    </row>
    <row r="35" spans="1:7" x14ac:dyDescent="0.25">
      <c r="A35" s="32">
        <v>26</v>
      </c>
      <c r="B35" s="33" t="s">
        <v>93</v>
      </c>
      <c r="C35" s="34" t="s">
        <v>179</v>
      </c>
    </row>
    <row r="36" spans="1:7" x14ac:dyDescent="0.25">
      <c r="A36" s="32">
        <v>26</v>
      </c>
      <c r="B36" s="33" t="s">
        <v>93</v>
      </c>
      <c r="C36" s="34" t="s">
        <v>180</v>
      </c>
    </row>
    <row r="37" spans="1:7" x14ac:dyDescent="0.25">
      <c r="A37" s="32">
        <v>26</v>
      </c>
      <c r="B37" s="33" t="s">
        <v>94</v>
      </c>
      <c r="C37" s="34" t="s">
        <v>853</v>
      </c>
    </row>
    <row r="38" spans="1:7" x14ac:dyDescent="0.25">
      <c r="A38" s="32">
        <v>38</v>
      </c>
      <c r="B38" s="33" t="s">
        <v>91</v>
      </c>
      <c r="C38" s="34" t="s">
        <v>182</v>
      </c>
    </row>
    <row r="39" spans="1:7" x14ac:dyDescent="0.25">
      <c r="A39" s="32">
        <v>38</v>
      </c>
      <c r="B39" s="33" t="s">
        <v>91</v>
      </c>
      <c r="C39" s="34" t="s">
        <v>858</v>
      </c>
    </row>
    <row r="40" spans="1:7" x14ac:dyDescent="0.25">
      <c r="A40" s="32">
        <v>38</v>
      </c>
      <c r="B40" s="33" t="s">
        <v>91</v>
      </c>
      <c r="C40" s="34" t="s">
        <v>184</v>
      </c>
    </row>
    <row r="41" spans="1:7" x14ac:dyDescent="0.25">
      <c r="A41" s="32">
        <v>38</v>
      </c>
      <c r="B41" s="33" t="s">
        <v>91</v>
      </c>
      <c r="C41" s="34" t="s">
        <v>185</v>
      </c>
    </row>
    <row r="42" spans="1:7" x14ac:dyDescent="0.25">
      <c r="A42" s="32">
        <v>38</v>
      </c>
      <c r="B42" s="33" t="s">
        <v>91</v>
      </c>
      <c r="C42" s="34" t="s">
        <v>186</v>
      </c>
    </row>
    <row r="43" spans="1:7" x14ac:dyDescent="0.25">
      <c r="A43" s="32">
        <v>38</v>
      </c>
      <c r="B43" s="33" t="s">
        <v>91</v>
      </c>
      <c r="C43" s="34" t="s">
        <v>187</v>
      </c>
    </row>
    <row r="44" spans="1:7" x14ac:dyDescent="0.25">
      <c r="A44" s="32">
        <v>38</v>
      </c>
      <c r="B44" s="33" t="s">
        <v>92</v>
      </c>
      <c r="C44" s="34" t="s">
        <v>188</v>
      </c>
    </row>
    <row r="45" spans="1:7" x14ac:dyDescent="0.25">
      <c r="A45" s="32">
        <v>38</v>
      </c>
      <c r="B45" s="33" t="s">
        <v>92</v>
      </c>
      <c r="C45" s="34" t="s">
        <v>189</v>
      </c>
    </row>
    <row r="46" spans="1:7" x14ac:dyDescent="0.25">
      <c r="A46" s="32">
        <v>38</v>
      </c>
      <c r="B46" s="33" t="s">
        <v>92</v>
      </c>
      <c r="C46" s="34" t="s">
        <v>190</v>
      </c>
    </row>
    <row r="47" spans="1:7" x14ac:dyDescent="0.25">
      <c r="A47" s="32">
        <v>38</v>
      </c>
      <c r="B47" s="33" t="s">
        <v>92</v>
      </c>
      <c r="C47" s="34" t="s">
        <v>191</v>
      </c>
    </row>
    <row r="48" spans="1:7" x14ac:dyDescent="0.25">
      <c r="A48" s="32">
        <v>38</v>
      </c>
      <c r="B48" s="33" t="s">
        <v>92</v>
      </c>
      <c r="C48" s="34" t="s">
        <v>192</v>
      </c>
    </row>
    <row r="49" spans="1:3" x14ac:dyDescent="0.25">
      <c r="A49" s="32">
        <v>38</v>
      </c>
      <c r="B49" s="33" t="s">
        <v>92</v>
      </c>
      <c r="C49" s="34" t="s">
        <v>193</v>
      </c>
    </row>
    <row r="50" spans="1:3" x14ac:dyDescent="0.25">
      <c r="A50" s="32">
        <v>38</v>
      </c>
      <c r="B50" s="33" t="s">
        <v>92</v>
      </c>
      <c r="C50" s="34" t="s">
        <v>194</v>
      </c>
    </row>
    <row r="51" spans="1:3" x14ac:dyDescent="0.25">
      <c r="A51" s="32">
        <v>38</v>
      </c>
      <c r="B51" s="33" t="s">
        <v>92</v>
      </c>
      <c r="C51" s="34" t="s">
        <v>195</v>
      </c>
    </row>
    <row r="52" spans="1:3" x14ac:dyDescent="0.25">
      <c r="A52" s="32">
        <v>38</v>
      </c>
      <c r="B52" s="33" t="s">
        <v>92</v>
      </c>
      <c r="C52" s="34" t="s">
        <v>196</v>
      </c>
    </row>
    <row r="53" spans="1:3" x14ac:dyDescent="0.25">
      <c r="A53" s="32">
        <v>38</v>
      </c>
      <c r="B53" s="33" t="s">
        <v>92</v>
      </c>
      <c r="C53" s="34" t="s">
        <v>854</v>
      </c>
    </row>
    <row r="54" spans="1:3" x14ac:dyDescent="0.25">
      <c r="A54" s="32">
        <v>38</v>
      </c>
      <c r="B54" s="33" t="s">
        <v>93</v>
      </c>
      <c r="C54" s="34" t="s">
        <v>198</v>
      </c>
    </row>
    <row r="55" spans="1:3" x14ac:dyDescent="0.25">
      <c r="A55" s="32">
        <v>38</v>
      </c>
      <c r="B55" s="33" t="s">
        <v>93</v>
      </c>
      <c r="C55" s="34" t="s">
        <v>199</v>
      </c>
    </row>
    <row r="56" spans="1:3" x14ac:dyDescent="0.25">
      <c r="A56" s="32">
        <v>38</v>
      </c>
      <c r="B56" s="33" t="s">
        <v>93</v>
      </c>
      <c r="C56" s="34" t="s">
        <v>200</v>
      </c>
    </row>
    <row r="57" spans="1:3" x14ac:dyDescent="0.25">
      <c r="A57" s="32">
        <v>38</v>
      </c>
      <c r="B57" s="33" t="s">
        <v>93</v>
      </c>
      <c r="C57" s="34" t="s">
        <v>201</v>
      </c>
    </row>
    <row r="58" spans="1:3" x14ac:dyDescent="0.25">
      <c r="A58" s="32">
        <v>38</v>
      </c>
      <c r="B58" s="33" t="s">
        <v>93</v>
      </c>
      <c r="C58" s="34" t="s">
        <v>202</v>
      </c>
    </row>
    <row r="59" spans="1:3" x14ac:dyDescent="0.25">
      <c r="A59" s="32">
        <v>38</v>
      </c>
      <c r="B59" s="33" t="s">
        <v>94</v>
      </c>
      <c r="C59" s="34" t="s">
        <v>183</v>
      </c>
    </row>
    <row r="60" spans="1:3" x14ac:dyDescent="0.25">
      <c r="A60" s="32">
        <v>42</v>
      </c>
      <c r="B60" s="33" t="s">
        <v>91</v>
      </c>
      <c r="C60" s="34" t="s">
        <v>203</v>
      </c>
    </row>
    <row r="61" spans="1:3" x14ac:dyDescent="0.25">
      <c r="A61" s="32">
        <v>42</v>
      </c>
      <c r="B61" s="33" t="s">
        <v>91</v>
      </c>
      <c r="C61" s="34" t="s">
        <v>204</v>
      </c>
    </row>
    <row r="62" spans="1:3" x14ac:dyDescent="0.25">
      <c r="A62" s="32">
        <v>42</v>
      </c>
      <c r="B62" s="33" t="s">
        <v>91</v>
      </c>
      <c r="C62" s="34" t="s">
        <v>205</v>
      </c>
    </row>
    <row r="63" spans="1:3" x14ac:dyDescent="0.25">
      <c r="A63" s="32">
        <v>42</v>
      </c>
      <c r="B63" s="33" t="s">
        <v>92</v>
      </c>
      <c r="C63" s="34" t="s">
        <v>206</v>
      </c>
    </row>
    <row r="64" spans="1:3" x14ac:dyDescent="0.25">
      <c r="A64" s="32">
        <v>42</v>
      </c>
      <c r="B64" s="33" t="s">
        <v>92</v>
      </c>
      <c r="C64" s="34" t="s">
        <v>207</v>
      </c>
    </row>
    <row r="65" spans="1:3" x14ac:dyDescent="0.25">
      <c r="A65" s="32">
        <v>42</v>
      </c>
      <c r="B65" s="33" t="s">
        <v>92</v>
      </c>
      <c r="C65" s="34" t="s">
        <v>208</v>
      </c>
    </row>
    <row r="66" spans="1:3" x14ac:dyDescent="0.25">
      <c r="A66" s="32">
        <v>42</v>
      </c>
      <c r="B66" s="33" t="s">
        <v>92</v>
      </c>
      <c r="C66" s="34" t="s">
        <v>209</v>
      </c>
    </row>
    <row r="67" spans="1:3" x14ac:dyDescent="0.25">
      <c r="A67" s="32">
        <v>42</v>
      </c>
      <c r="B67" s="33" t="s">
        <v>92</v>
      </c>
      <c r="C67" s="34" t="s">
        <v>210</v>
      </c>
    </row>
    <row r="68" spans="1:3" x14ac:dyDescent="0.25">
      <c r="A68" s="32">
        <v>42</v>
      </c>
      <c r="B68" s="33" t="s">
        <v>92</v>
      </c>
      <c r="C68" s="34" t="s">
        <v>211</v>
      </c>
    </row>
    <row r="69" spans="1:3" x14ac:dyDescent="0.25">
      <c r="A69" s="32">
        <v>42</v>
      </c>
      <c r="B69" s="33" t="s">
        <v>92</v>
      </c>
      <c r="C69" s="34" t="s">
        <v>212</v>
      </c>
    </row>
    <row r="70" spans="1:3" x14ac:dyDescent="0.25">
      <c r="A70" s="32">
        <v>42</v>
      </c>
      <c r="B70" s="33" t="s">
        <v>93</v>
      </c>
      <c r="C70" s="34" t="s">
        <v>213</v>
      </c>
    </row>
    <row r="71" spans="1:3" x14ac:dyDescent="0.25">
      <c r="A71" s="32">
        <v>42</v>
      </c>
      <c r="B71" s="33" t="s">
        <v>93</v>
      </c>
      <c r="C71" s="34" t="s">
        <v>214</v>
      </c>
    </row>
    <row r="72" spans="1:3" x14ac:dyDescent="0.25">
      <c r="A72" s="32">
        <v>42</v>
      </c>
      <c r="B72" s="33" t="s">
        <v>93</v>
      </c>
      <c r="C72" s="34" t="s">
        <v>215</v>
      </c>
    </row>
    <row r="73" spans="1:3" x14ac:dyDescent="0.25">
      <c r="A73" s="32">
        <v>42</v>
      </c>
      <c r="B73" s="33" t="s">
        <v>93</v>
      </c>
      <c r="C73" s="34" t="s">
        <v>216</v>
      </c>
    </row>
    <row r="74" spans="1:3" x14ac:dyDescent="0.25">
      <c r="A74" s="32">
        <v>42</v>
      </c>
      <c r="B74" s="33" t="s">
        <v>93</v>
      </c>
      <c r="C74" s="34" t="s">
        <v>217</v>
      </c>
    </row>
    <row r="75" spans="1:3" x14ac:dyDescent="0.25">
      <c r="A75" s="32">
        <v>43</v>
      </c>
      <c r="B75" s="33" t="s">
        <v>91</v>
      </c>
      <c r="C75" s="34" t="s">
        <v>218</v>
      </c>
    </row>
    <row r="76" spans="1:3" x14ac:dyDescent="0.25">
      <c r="A76" s="32">
        <v>43</v>
      </c>
      <c r="B76" s="33" t="s">
        <v>91</v>
      </c>
      <c r="C76" s="34" t="s">
        <v>219</v>
      </c>
    </row>
    <row r="77" spans="1:3" x14ac:dyDescent="0.25">
      <c r="A77" s="32">
        <v>43</v>
      </c>
      <c r="B77" s="33" t="s">
        <v>92</v>
      </c>
      <c r="C77" s="34" t="s">
        <v>220</v>
      </c>
    </row>
    <row r="78" spans="1:3" x14ac:dyDescent="0.25">
      <c r="A78" s="32">
        <v>43</v>
      </c>
      <c r="B78" s="33" t="s">
        <v>93</v>
      </c>
      <c r="C78" s="34" t="s">
        <v>221</v>
      </c>
    </row>
    <row r="79" spans="1:3" x14ac:dyDescent="0.25">
      <c r="A79" s="32">
        <v>43</v>
      </c>
      <c r="B79" s="33" t="s">
        <v>93</v>
      </c>
      <c r="C79" s="34" t="s">
        <v>222</v>
      </c>
    </row>
    <row r="80" spans="1:3" x14ac:dyDescent="0.25">
      <c r="A80" s="32">
        <v>43</v>
      </c>
      <c r="B80" s="33" t="s">
        <v>93</v>
      </c>
      <c r="C80" s="34" t="s">
        <v>223</v>
      </c>
    </row>
    <row r="81" spans="1:3" x14ac:dyDescent="0.25">
      <c r="A81" s="32">
        <v>63</v>
      </c>
      <c r="B81" s="33" t="s">
        <v>91</v>
      </c>
      <c r="C81" s="34" t="s">
        <v>224</v>
      </c>
    </row>
    <row r="82" spans="1:3" x14ac:dyDescent="0.25">
      <c r="A82" s="32">
        <v>63</v>
      </c>
      <c r="B82" s="33" t="s">
        <v>91</v>
      </c>
      <c r="C82" s="34" t="s">
        <v>225</v>
      </c>
    </row>
    <row r="83" spans="1:3" x14ac:dyDescent="0.25">
      <c r="A83" s="32">
        <v>63</v>
      </c>
      <c r="B83" s="33" t="s">
        <v>91</v>
      </c>
      <c r="C83" s="34" t="s">
        <v>226</v>
      </c>
    </row>
    <row r="84" spans="1:3" x14ac:dyDescent="0.25">
      <c r="A84" s="32">
        <v>63</v>
      </c>
      <c r="B84" s="33" t="s">
        <v>92</v>
      </c>
      <c r="C84" s="34" t="s">
        <v>227</v>
      </c>
    </row>
    <row r="85" spans="1:3" x14ac:dyDescent="0.25">
      <c r="A85" s="32">
        <v>63</v>
      </c>
      <c r="B85" s="33" t="s">
        <v>92</v>
      </c>
      <c r="C85" s="34" t="s">
        <v>864</v>
      </c>
    </row>
    <row r="86" spans="1:3" x14ac:dyDescent="0.25">
      <c r="A86" s="32">
        <v>63</v>
      </c>
      <c r="B86" s="33" t="s">
        <v>92</v>
      </c>
      <c r="C86" s="34" t="s">
        <v>228</v>
      </c>
    </row>
    <row r="87" spans="1:3" x14ac:dyDescent="0.25">
      <c r="A87" s="32">
        <v>63</v>
      </c>
      <c r="B87" s="33" t="s">
        <v>93</v>
      </c>
      <c r="C87" s="34" t="s">
        <v>229</v>
      </c>
    </row>
    <row r="88" spans="1:3" x14ac:dyDescent="0.25">
      <c r="A88" s="32">
        <v>63</v>
      </c>
      <c r="B88" s="33" t="s">
        <v>93</v>
      </c>
      <c r="C88" s="34" t="s">
        <v>230</v>
      </c>
    </row>
    <row r="89" spans="1:3" x14ac:dyDescent="0.25">
      <c r="A89" s="32">
        <v>63</v>
      </c>
      <c r="B89" s="33" t="s">
        <v>93</v>
      </c>
      <c r="C89" s="34" t="s">
        <v>231</v>
      </c>
    </row>
    <row r="90" spans="1:3" x14ac:dyDescent="0.25">
      <c r="A90" s="32">
        <v>63</v>
      </c>
      <c r="B90" s="33" t="s">
        <v>93</v>
      </c>
      <c r="C90" s="34" t="s">
        <v>232</v>
      </c>
    </row>
    <row r="91" spans="1:3" x14ac:dyDescent="0.25">
      <c r="A91" s="32">
        <v>69</v>
      </c>
      <c r="B91" s="33" t="s">
        <v>91</v>
      </c>
      <c r="C91" s="34" t="s">
        <v>233</v>
      </c>
    </row>
    <row r="92" spans="1:3" x14ac:dyDescent="0.25">
      <c r="A92" s="32">
        <v>69</v>
      </c>
      <c r="B92" s="33" t="s">
        <v>91</v>
      </c>
      <c r="C92" s="34" t="s">
        <v>234</v>
      </c>
    </row>
    <row r="93" spans="1:3" x14ac:dyDescent="0.25">
      <c r="A93" s="32">
        <v>69</v>
      </c>
      <c r="B93" s="33" t="s">
        <v>91</v>
      </c>
      <c r="C93" s="34" t="s">
        <v>235</v>
      </c>
    </row>
    <row r="94" spans="1:3" x14ac:dyDescent="0.25">
      <c r="A94" s="32">
        <v>69</v>
      </c>
      <c r="B94" s="33" t="s">
        <v>92</v>
      </c>
      <c r="C94" s="34" t="s">
        <v>236</v>
      </c>
    </row>
    <row r="95" spans="1:3" x14ac:dyDescent="0.25">
      <c r="A95" s="32">
        <v>69</v>
      </c>
      <c r="B95" s="33" t="s">
        <v>92</v>
      </c>
      <c r="C95" s="34" t="s">
        <v>237</v>
      </c>
    </row>
    <row r="96" spans="1:3" x14ac:dyDescent="0.25">
      <c r="A96" s="32">
        <v>69</v>
      </c>
      <c r="B96" s="33" t="s">
        <v>92</v>
      </c>
      <c r="C96" s="34" t="s">
        <v>238</v>
      </c>
    </row>
    <row r="97" spans="1:3" x14ac:dyDescent="0.25">
      <c r="A97" s="32">
        <v>69</v>
      </c>
      <c r="B97" s="33" t="s">
        <v>92</v>
      </c>
      <c r="C97" s="34" t="s">
        <v>239</v>
      </c>
    </row>
    <row r="98" spans="1:3" x14ac:dyDescent="0.25">
      <c r="A98" s="32">
        <v>69</v>
      </c>
      <c r="B98" s="33" t="s">
        <v>92</v>
      </c>
      <c r="C98" s="34" t="s">
        <v>240</v>
      </c>
    </row>
    <row r="99" spans="1:3" x14ac:dyDescent="0.25">
      <c r="A99" s="32">
        <v>69</v>
      </c>
      <c r="B99" s="33" t="s">
        <v>92</v>
      </c>
      <c r="C99" s="34" t="s">
        <v>241</v>
      </c>
    </row>
    <row r="100" spans="1:3" x14ac:dyDescent="0.25">
      <c r="A100" s="32">
        <v>69</v>
      </c>
      <c r="B100" s="33" t="s">
        <v>92</v>
      </c>
      <c r="C100" s="34" t="s">
        <v>242</v>
      </c>
    </row>
    <row r="101" spans="1:3" x14ac:dyDescent="0.25">
      <c r="A101" s="32">
        <v>69</v>
      </c>
      <c r="B101" s="33" t="s">
        <v>92</v>
      </c>
      <c r="C101" s="34" t="s">
        <v>243</v>
      </c>
    </row>
    <row r="102" spans="1:3" x14ac:dyDescent="0.25">
      <c r="A102" s="32">
        <v>69</v>
      </c>
      <c r="B102" s="33" t="s">
        <v>92</v>
      </c>
      <c r="C102" s="34" t="s">
        <v>244</v>
      </c>
    </row>
    <row r="103" spans="1:3" x14ac:dyDescent="0.25">
      <c r="A103" s="32">
        <v>69</v>
      </c>
      <c r="B103" s="33" t="s">
        <v>93</v>
      </c>
      <c r="C103" s="34" t="s">
        <v>245</v>
      </c>
    </row>
    <row r="104" spans="1:3" x14ac:dyDescent="0.25">
      <c r="A104" s="32">
        <v>69</v>
      </c>
      <c r="B104" s="33" t="s">
        <v>93</v>
      </c>
      <c r="C104" s="34" t="s">
        <v>246</v>
      </c>
    </row>
    <row r="105" spans="1:3" x14ac:dyDescent="0.25">
      <c r="A105" s="32">
        <v>69</v>
      </c>
      <c r="B105" s="33" t="s">
        <v>93</v>
      </c>
      <c r="C105" s="34" t="s">
        <v>247</v>
      </c>
    </row>
    <row r="106" spans="1:3" x14ac:dyDescent="0.25">
      <c r="A106" s="32">
        <v>69</v>
      </c>
      <c r="B106" s="33" t="s">
        <v>94</v>
      </c>
      <c r="C106" s="34" t="s">
        <v>248</v>
      </c>
    </row>
    <row r="107" spans="1:3" x14ac:dyDescent="0.25">
      <c r="A107" s="32">
        <v>73</v>
      </c>
      <c r="B107" s="33" t="s">
        <v>91</v>
      </c>
      <c r="C107" s="34" t="s">
        <v>249</v>
      </c>
    </row>
    <row r="108" spans="1:3" x14ac:dyDescent="0.25">
      <c r="A108" s="32">
        <v>73</v>
      </c>
      <c r="B108" s="33" t="s">
        <v>93</v>
      </c>
      <c r="C108" s="34" t="s">
        <v>250</v>
      </c>
    </row>
    <row r="109" spans="1:3" x14ac:dyDescent="0.25">
      <c r="A109" s="32">
        <v>73</v>
      </c>
      <c r="B109" s="33" t="s">
        <v>93</v>
      </c>
      <c r="C109" s="34" t="s">
        <v>251</v>
      </c>
    </row>
    <row r="110" spans="1:3" x14ac:dyDescent="0.25">
      <c r="A110" s="32">
        <v>74</v>
      </c>
      <c r="B110" s="33" t="s">
        <v>91</v>
      </c>
      <c r="C110" s="34" t="s">
        <v>252</v>
      </c>
    </row>
    <row r="111" spans="1:3" x14ac:dyDescent="0.25">
      <c r="A111" s="32">
        <v>74</v>
      </c>
      <c r="B111" s="33" t="s">
        <v>91</v>
      </c>
      <c r="C111" s="34" t="s">
        <v>253</v>
      </c>
    </row>
    <row r="112" spans="1:3" x14ac:dyDescent="0.25">
      <c r="A112" s="32">
        <v>74</v>
      </c>
      <c r="B112" s="33" t="s">
        <v>91</v>
      </c>
      <c r="C112" s="34" t="s">
        <v>254</v>
      </c>
    </row>
    <row r="113" spans="1:3" x14ac:dyDescent="0.25">
      <c r="A113" s="32">
        <v>74</v>
      </c>
      <c r="B113" s="33" t="s">
        <v>91</v>
      </c>
      <c r="C113" s="34" t="s">
        <v>255</v>
      </c>
    </row>
    <row r="114" spans="1:3" x14ac:dyDescent="0.25">
      <c r="A114" s="32">
        <v>74</v>
      </c>
      <c r="B114" s="33" t="s">
        <v>91</v>
      </c>
      <c r="C114" s="34" t="s">
        <v>256</v>
      </c>
    </row>
    <row r="115" spans="1:3" x14ac:dyDescent="0.25">
      <c r="A115" s="32">
        <v>74</v>
      </c>
      <c r="B115" s="33" t="s">
        <v>92</v>
      </c>
      <c r="C115" s="34" t="s">
        <v>257</v>
      </c>
    </row>
    <row r="116" spans="1:3" x14ac:dyDescent="0.25">
      <c r="A116" s="32">
        <v>74</v>
      </c>
      <c r="B116" s="33" t="s">
        <v>92</v>
      </c>
      <c r="C116" s="34" t="s">
        <v>258</v>
      </c>
    </row>
    <row r="117" spans="1:3" x14ac:dyDescent="0.25">
      <c r="A117" s="32">
        <v>74</v>
      </c>
      <c r="B117" s="33" t="s">
        <v>92</v>
      </c>
      <c r="C117" s="34" t="s">
        <v>259</v>
      </c>
    </row>
    <row r="118" spans="1:3" x14ac:dyDescent="0.25">
      <c r="A118" s="32">
        <v>74</v>
      </c>
      <c r="B118" s="33" t="s">
        <v>92</v>
      </c>
      <c r="C118" s="34" t="s">
        <v>260</v>
      </c>
    </row>
    <row r="119" spans="1:3" x14ac:dyDescent="0.25">
      <c r="A119" s="32">
        <v>74</v>
      </c>
      <c r="B119" s="33" t="s">
        <v>92</v>
      </c>
      <c r="C119" s="34" t="s">
        <v>261</v>
      </c>
    </row>
    <row r="120" spans="1:3" x14ac:dyDescent="0.25">
      <c r="A120" s="32">
        <v>74</v>
      </c>
      <c r="B120" s="33" t="s">
        <v>92</v>
      </c>
      <c r="C120" s="34" t="s">
        <v>262</v>
      </c>
    </row>
    <row r="121" spans="1:3" x14ac:dyDescent="0.25">
      <c r="A121" s="32">
        <v>74</v>
      </c>
      <c r="B121" s="33" t="s">
        <v>92</v>
      </c>
      <c r="C121" s="34" t="s">
        <v>263</v>
      </c>
    </row>
    <row r="122" spans="1:3" x14ac:dyDescent="0.25">
      <c r="A122" s="32">
        <v>74</v>
      </c>
      <c r="B122" s="33" t="s">
        <v>92</v>
      </c>
      <c r="C122" s="34" t="s">
        <v>264</v>
      </c>
    </row>
    <row r="123" spans="1:3" x14ac:dyDescent="0.25">
      <c r="A123" s="32">
        <v>74</v>
      </c>
      <c r="B123" s="33" t="s">
        <v>92</v>
      </c>
      <c r="C123" s="34" t="s">
        <v>265</v>
      </c>
    </row>
    <row r="124" spans="1:3" x14ac:dyDescent="0.25">
      <c r="A124" s="32">
        <v>74</v>
      </c>
      <c r="B124" s="33" t="s">
        <v>93</v>
      </c>
      <c r="C124" s="34" t="s">
        <v>266</v>
      </c>
    </row>
    <row r="125" spans="1:3" x14ac:dyDescent="0.25">
      <c r="A125" s="32">
        <v>74</v>
      </c>
      <c r="B125" s="33" t="s">
        <v>93</v>
      </c>
      <c r="C125" s="34" t="s">
        <v>267</v>
      </c>
    </row>
  </sheetData>
  <sheetProtection selectLockedCells="1" selectUnlockedCells="1"/>
  <autoFilter ref="A1:G127" xr:uid="{00000000-0009-0000-0000-000003000000}"/>
  <dataValidations xWindow="2228" yWindow="53480" count="1">
    <dataValidation allowBlank="1" showErrorMessage="1" sqref="G5" xr:uid="{00000000-0002-0000-0300-000000000000}">
      <formula1>0</formula1>
      <formula2>0</formula2>
    </dataValidation>
  </dataValidations>
  <pageMargins left="0.59027777777777779" right="0.59027777777777779" top="0.98402777777777772" bottom="0.98402777777777772" header="0.51180555555555551" footer="0.59027777777777779"/>
  <pageSetup paperSize="9" firstPageNumber="0" orientation="portrait" horizontalDpi="300" verticalDpi="300"/>
  <headerFooter alignWithMargins="0">
    <oddFooter>&amp;CDRAAF Auvergne-Rhône-Alpes
16 B rue Aimé Rudel - BP 45 - 63370 LEMPDES
Service régional de la Formation et du Développement</oddFooter>
  </headerFooter>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30"/>
  <sheetViews>
    <sheetView topLeftCell="A73" workbookViewId="0">
      <selection activeCell="I87" sqref="I87"/>
    </sheetView>
  </sheetViews>
  <sheetFormatPr baseColWidth="10" defaultColWidth="11.19921875" defaultRowHeight="13.8" x14ac:dyDescent="0.25"/>
  <cols>
    <col min="1" max="1" width="13" style="39" customWidth="1"/>
    <col min="2" max="2" width="11.8984375" style="33" customWidth="1"/>
    <col min="3" max="3" width="61.19921875" style="34" customWidth="1"/>
    <col min="4" max="4" width="17.19921875" style="40" customWidth="1"/>
    <col min="5" max="5" width="22" style="41" customWidth="1"/>
    <col min="6" max="6" width="38.69921875" style="40" customWidth="1"/>
    <col min="7" max="7" width="27.8984375" style="40" customWidth="1"/>
    <col min="8" max="8" width="22.69921875" style="42" customWidth="1"/>
    <col min="9" max="9" width="30.59765625" style="43" bestFit="1" customWidth="1"/>
    <col min="10" max="10" width="62.19921875" style="34" bestFit="1" customWidth="1"/>
    <col min="11" max="14" width="10.69921875" style="40" customWidth="1"/>
    <col min="15" max="16384" width="11.19921875" style="40"/>
  </cols>
  <sheetData>
    <row r="1" spans="1:14" x14ac:dyDescent="0.25">
      <c r="A1" s="39" t="s">
        <v>95</v>
      </c>
      <c r="B1" s="33" t="s">
        <v>96</v>
      </c>
      <c r="C1" s="34" t="s">
        <v>97</v>
      </c>
      <c r="D1" s="44" t="s">
        <v>268</v>
      </c>
      <c r="E1" s="41" t="s">
        <v>26</v>
      </c>
      <c r="F1" s="44" t="s">
        <v>269</v>
      </c>
      <c r="G1" s="44" t="s">
        <v>25</v>
      </c>
      <c r="H1" s="42" t="s">
        <v>24</v>
      </c>
      <c r="I1" s="44" t="s">
        <v>270</v>
      </c>
      <c r="J1" s="34" t="s">
        <v>97</v>
      </c>
      <c r="K1" s="45"/>
      <c r="L1" s="45"/>
    </row>
    <row r="2" spans="1:14" x14ac:dyDescent="0.25">
      <c r="A2" s="39">
        <v>1</v>
      </c>
      <c r="B2" s="33" t="s">
        <v>91</v>
      </c>
      <c r="C2" s="34" t="s">
        <v>102</v>
      </c>
      <c r="D2" s="40" t="s">
        <v>271</v>
      </c>
      <c r="E2" s="41">
        <v>474357234</v>
      </c>
      <c r="F2" s="40" t="s">
        <v>272</v>
      </c>
      <c r="G2" s="40" t="s">
        <v>273</v>
      </c>
      <c r="H2" s="42" t="s">
        <v>274</v>
      </c>
      <c r="I2" s="43" t="s">
        <v>275</v>
      </c>
      <c r="J2" s="34" t="s">
        <v>102</v>
      </c>
      <c r="K2" s="43"/>
      <c r="N2" s="43"/>
    </row>
    <row r="3" spans="1:14" x14ac:dyDescent="0.25">
      <c r="A3" s="39">
        <v>1</v>
      </c>
      <c r="B3" s="33" t="s">
        <v>92</v>
      </c>
      <c r="C3" s="34" t="s">
        <v>852</v>
      </c>
      <c r="D3" s="43" t="s">
        <v>279</v>
      </c>
      <c r="E3" s="41">
        <v>478066228</v>
      </c>
      <c r="F3" s="43" t="s">
        <v>276</v>
      </c>
      <c r="G3" s="43" t="s">
        <v>277</v>
      </c>
      <c r="H3" s="42" t="s">
        <v>278</v>
      </c>
      <c r="I3" s="43" t="s">
        <v>280</v>
      </c>
      <c r="J3" s="34" t="s">
        <v>106</v>
      </c>
    </row>
    <row r="4" spans="1:14" x14ac:dyDescent="0.25">
      <c r="A4" s="39">
        <v>1</v>
      </c>
      <c r="B4" s="33" t="s">
        <v>92</v>
      </c>
      <c r="C4" s="34" t="s">
        <v>109</v>
      </c>
      <c r="D4" s="43" t="s">
        <v>281</v>
      </c>
      <c r="E4" s="41">
        <v>385362705</v>
      </c>
      <c r="F4" s="43" t="s">
        <v>282</v>
      </c>
      <c r="G4" s="43" t="s">
        <v>283</v>
      </c>
      <c r="H4" s="42" t="s">
        <v>284</v>
      </c>
      <c r="I4" s="43" t="s">
        <v>285</v>
      </c>
      <c r="J4" s="34" t="s">
        <v>109</v>
      </c>
    </row>
    <row r="5" spans="1:14" x14ac:dyDescent="0.25">
      <c r="A5" s="39">
        <v>1</v>
      </c>
      <c r="B5" s="33" t="s">
        <v>92</v>
      </c>
      <c r="C5" s="34" t="s">
        <v>112</v>
      </c>
      <c r="D5" s="43" t="s">
        <v>286</v>
      </c>
      <c r="E5" s="41">
        <v>385363940</v>
      </c>
      <c r="F5" s="43" t="s">
        <v>287</v>
      </c>
      <c r="G5" s="43" t="s">
        <v>288</v>
      </c>
      <c r="H5" s="42" t="s">
        <v>289</v>
      </c>
      <c r="I5" s="43" t="s">
        <v>290</v>
      </c>
      <c r="J5" s="34" t="s">
        <v>112</v>
      </c>
    </row>
    <row r="6" spans="1:14" x14ac:dyDescent="0.25">
      <c r="A6" s="39">
        <v>1</v>
      </c>
      <c r="B6" s="33" t="s">
        <v>92</v>
      </c>
      <c r="C6" s="34" t="s">
        <v>115</v>
      </c>
      <c r="D6" s="43" t="s">
        <v>291</v>
      </c>
      <c r="E6" s="41">
        <v>474215514</v>
      </c>
      <c r="F6" s="43" t="s">
        <v>292</v>
      </c>
      <c r="G6" s="43" t="s">
        <v>293</v>
      </c>
      <c r="H6" s="42" t="s">
        <v>294</v>
      </c>
      <c r="I6" s="43" t="s">
        <v>295</v>
      </c>
      <c r="J6" s="34" t="s">
        <v>115</v>
      </c>
    </row>
    <row r="7" spans="1:14" x14ac:dyDescent="0.25">
      <c r="A7" s="39">
        <v>1</v>
      </c>
      <c r="B7" s="33" t="s">
        <v>93</v>
      </c>
      <c r="C7" s="34" t="s">
        <v>118</v>
      </c>
      <c r="D7" s="45" t="s">
        <v>296</v>
      </c>
      <c r="E7" s="41">
        <v>474455080</v>
      </c>
      <c r="F7" s="45" t="s">
        <v>297</v>
      </c>
      <c r="G7" s="45" t="s">
        <v>298</v>
      </c>
      <c r="H7" s="42" t="s">
        <v>299</v>
      </c>
      <c r="I7" s="44" t="s">
        <v>300</v>
      </c>
      <c r="J7" s="34" t="s">
        <v>118</v>
      </c>
      <c r="K7" s="45"/>
      <c r="L7" s="45"/>
    </row>
    <row r="8" spans="1:14" x14ac:dyDescent="0.25">
      <c r="A8" s="39">
        <v>1</v>
      </c>
      <c r="B8" s="33" t="s">
        <v>93</v>
      </c>
      <c r="C8" s="34" t="s">
        <v>119</v>
      </c>
      <c r="D8" s="45" t="s">
        <v>301</v>
      </c>
      <c r="E8" s="41">
        <v>474088822</v>
      </c>
      <c r="F8" s="45" t="s">
        <v>302</v>
      </c>
      <c r="G8" s="45" t="s">
        <v>303</v>
      </c>
      <c r="H8" s="42" t="s">
        <v>304</v>
      </c>
      <c r="I8" s="44" t="s">
        <v>305</v>
      </c>
      <c r="J8" s="34" t="s">
        <v>119</v>
      </c>
      <c r="K8" s="45"/>
      <c r="L8" s="45"/>
    </row>
    <row r="9" spans="1:14" x14ac:dyDescent="0.25">
      <c r="A9" s="39">
        <v>1</v>
      </c>
      <c r="B9" s="33" t="s">
        <v>94</v>
      </c>
      <c r="C9" s="34" t="s">
        <v>120</v>
      </c>
      <c r="D9" s="40" t="s">
        <v>306</v>
      </c>
      <c r="E9" s="41">
        <v>474750719</v>
      </c>
      <c r="F9" s="40" t="s">
        <v>307</v>
      </c>
      <c r="G9" s="40" t="s">
        <v>308</v>
      </c>
      <c r="H9" s="42" t="s">
        <v>309</v>
      </c>
      <c r="I9" s="43" t="s">
        <v>310</v>
      </c>
      <c r="J9" s="34" t="s">
        <v>120</v>
      </c>
    </row>
    <row r="10" spans="1:14" x14ac:dyDescent="0.25">
      <c r="A10" s="39">
        <v>1</v>
      </c>
      <c r="B10" s="33" t="s">
        <v>94</v>
      </c>
      <c r="C10" s="34" t="s">
        <v>123</v>
      </c>
      <c r="D10" s="40" t="s">
        <v>311</v>
      </c>
      <c r="E10" s="41">
        <v>474750719</v>
      </c>
      <c r="F10" s="40" t="s">
        <v>312</v>
      </c>
      <c r="G10" s="40" t="s">
        <v>313</v>
      </c>
      <c r="H10" s="42" t="s">
        <v>314</v>
      </c>
      <c r="I10" s="43" t="s">
        <v>310</v>
      </c>
      <c r="J10" s="34" t="s">
        <v>123</v>
      </c>
      <c r="K10" s="43"/>
      <c r="N10" s="43"/>
    </row>
    <row r="11" spans="1:14" x14ac:dyDescent="0.25">
      <c r="A11" s="39">
        <v>3</v>
      </c>
      <c r="B11" s="33" t="s">
        <v>91</v>
      </c>
      <c r="C11" s="34" t="s">
        <v>125</v>
      </c>
      <c r="D11" s="43" t="s">
        <v>315</v>
      </c>
      <c r="E11" s="41">
        <v>470597088</v>
      </c>
      <c r="F11" s="43" t="s">
        <v>316</v>
      </c>
      <c r="G11" s="43" t="s">
        <v>317</v>
      </c>
      <c r="H11" s="42" t="s">
        <v>318</v>
      </c>
      <c r="I11" s="43" t="s">
        <v>319</v>
      </c>
      <c r="J11" s="34" t="s">
        <v>125</v>
      </c>
    </row>
    <row r="12" spans="1:14" x14ac:dyDescent="0.25">
      <c r="A12" s="39">
        <v>3</v>
      </c>
      <c r="B12" s="33" t="s">
        <v>92</v>
      </c>
      <c r="C12" s="34" t="s">
        <v>128</v>
      </c>
      <c r="D12" s="43" t="s">
        <v>320</v>
      </c>
      <c r="E12" s="41" t="s">
        <v>321</v>
      </c>
      <c r="F12" s="43" t="s">
        <v>322</v>
      </c>
      <c r="G12" s="43" t="s">
        <v>323</v>
      </c>
      <c r="H12" s="42" t="s">
        <v>324</v>
      </c>
      <c r="I12" s="43" t="s">
        <v>325</v>
      </c>
      <c r="J12" s="34" t="s">
        <v>128</v>
      </c>
    </row>
    <row r="13" spans="1:14" x14ac:dyDescent="0.25">
      <c r="A13" s="39">
        <v>3</v>
      </c>
      <c r="B13" s="33" t="s">
        <v>92</v>
      </c>
      <c r="C13" s="34" t="s">
        <v>131</v>
      </c>
      <c r="D13" s="43" t="s">
        <v>326</v>
      </c>
      <c r="E13" s="41" t="s">
        <v>327</v>
      </c>
      <c r="F13" s="43" t="s">
        <v>328</v>
      </c>
      <c r="G13" s="43" t="s">
        <v>329</v>
      </c>
      <c r="H13" s="42" t="s">
        <v>330</v>
      </c>
      <c r="I13" s="43" t="s">
        <v>331</v>
      </c>
      <c r="J13" s="34" t="s">
        <v>131</v>
      </c>
    </row>
    <row r="14" spans="1:14" x14ac:dyDescent="0.25">
      <c r="A14" s="39">
        <v>3</v>
      </c>
      <c r="B14" s="33" t="s">
        <v>92</v>
      </c>
      <c r="C14" s="34" t="s">
        <v>134</v>
      </c>
      <c r="D14" s="43" t="s">
        <v>332</v>
      </c>
      <c r="E14" s="41" t="s">
        <v>333</v>
      </c>
      <c r="F14" s="43" t="s">
        <v>334</v>
      </c>
      <c r="G14" s="43" t="s">
        <v>335</v>
      </c>
      <c r="H14" s="42" t="s">
        <v>336</v>
      </c>
      <c r="I14" s="43" t="s">
        <v>337</v>
      </c>
      <c r="J14" s="34" t="s">
        <v>134</v>
      </c>
    </row>
    <row r="15" spans="1:14" x14ac:dyDescent="0.25">
      <c r="A15" s="39">
        <v>3</v>
      </c>
      <c r="B15" s="33" t="s">
        <v>92</v>
      </c>
      <c r="C15" s="34" t="s">
        <v>135</v>
      </c>
      <c r="D15" s="45" t="s">
        <v>338</v>
      </c>
      <c r="E15" s="41" t="s">
        <v>339</v>
      </c>
      <c r="F15" s="45" t="s">
        <v>340</v>
      </c>
      <c r="G15" s="45" t="s">
        <v>341</v>
      </c>
      <c r="H15" s="42" t="s">
        <v>342</v>
      </c>
      <c r="I15" s="44" t="s">
        <v>343</v>
      </c>
      <c r="J15" s="34" t="s">
        <v>135</v>
      </c>
      <c r="K15" s="45"/>
      <c r="L15" s="45"/>
    </row>
    <row r="16" spans="1:14" x14ac:dyDescent="0.25">
      <c r="A16" s="39">
        <v>3</v>
      </c>
      <c r="B16" s="33" t="s">
        <v>93</v>
      </c>
      <c r="C16" s="34" t="s">
        <v>136</v>
      </c>
      <c r="D16" s="45" t="s">
        <v>344</v>
      </c>
      <c r="E16" s="41">
        <v>470469280</v>
      </c>
      <c r="F16" s="45" t="s">
        <v>345</v>
      </c>
      <c r="G16" s="45" t="s">
        <v>346</v>
      </c>
      <c r="H16" s="42" t="s">
        <v>347</v>
      </c>
      <c r="I16" s="44" t="s">
        <v>348</v>
      </c>
      <c r="J16" s="34" t="s">
        <v>136</v>
      </c>
      <c r="K16" s="45"/>
      <c r="L16" s="45"/>
    </row>
    <row r="17" spans="1:14" x14ac:dyDescent="0.25">
      <c r="A17" s="39">
        <v>3</v>
      </c>
      <c r="B17" s="33" t="s">
        <v>93</v>
      </c>
      <c r="C17" s="34" t="s">
        <v>137</v>
      </c>
      <c r="D17" s="40" t="s">
        <v>349</v>
      </c>
      <c r="E17" s="41">
        <v>470510020</v>
      </c>
      <c r="F17" s="40" t="s">
        <v>350</v>
      </c>
      <c r="G17" s="40" t="s">
        <v>351</v>
      </c>
      <c r="H17" s="42" t="s">
        <v>352</v>
      </c>
      <c r="I17" s="43" t="s">
        <v>353</v>
      </c>
      <c r="J17" s="34" t="s">
        <v>137</v>
      </c>
      <c r="K17" s="43"/>
      <c r="N17" s="43"/>
    </row>
    <row r="18" spans="1:14" x14ac:dyDescent="0.25">
      <c r="A18" s="39">
        <v>7</v>
      </c>
      <c r="B18" s="33" t="s">
        <v>91</v>
      </c>
      <c r="C18" s="34" t="s">
        <v>138</v>
      </c>
      <c r="D18" s="40" t="s">
        <v>354</v>
      </c>
      <c r="E18" s="41">
        <v>475330254</v>
      </c>
      <c r="F18" s="40" t="s">
        <v>355</v>
      </c>
      <c r="G18" s="40" t="s">
        <v>356</v>
      </c>
      <c r="H18" s="42" t="s">
        <v>357</v>
      </c>
      <c r="I18" s="43" t="s">
        <v>358</v>
      </c>
      <c r="J18" s="34" t="s">
        <v>138</v>
      </c>
      <c r="K18" s="43"/>
      <c r="N18" s="43"/>
    </row>
    <row r="19" spans="1:14" x14ac:dyDescent="0.25">
      <c r="A19" s="39">
        <v>7</v>
      </c>
      <c r="B19" s="33" t="s">
        <v>91</v>
      </c>
      <c r="C19" s="34" t="s">
        <v>139</v>
      </c>
      <c r="D19" s="40" t="s">
        <v>359</v>
      </c>
      <c r="E19" s="41">
        <v>475080493</v>
      </c>
      <c r="F19" s="40" t="s">
        <v>360</v>
      </c>
      <c r="G19" s="40" t="s">
        <v>361</v>
      </c>
      <c r="H19" s="42" t="s">
        <v>362</v>
      </c>
      <c r="I19" s="43" t="s">
        <v>363</v>
      </c>
      <c r="J19" s="34" t="s">
        <v>139</v>
      </c>
      <c r="K19" s="43"/>
      <c r="N19" s="43"/>
    </row>
    <row r="20" spans="1:14" x14ac:dyDescent="0.25">
      <c r="A20" s="39">
        <v>7</v>
      </c>
      <c r="B20" s="33" t="s">
        <v>92</v>
      </c>
      <c r="C20" s="34" t="s">
        <v>142</v>
      </c>
      <c r="D20" s="43" t="s">
        <v>364</v>
      </c>
      <c r="E20" s="41">
        <v>475948282</v>
      </c>
      <c r="F20" s="43" t="s">
        <v>365</v>
      </c>
      <c r="G20" s="43" t="s">
        <v>366</v>
      </c>
      <c r="H20" s="42" t="s">
        <v>367</v>
      </c>
      <c r="I20" s="43" t="s">
        <v>368</v>
      </c>
      <c r="J20" s="34" t="s">
        <v>142</v>
      </c>
    </row>
    <row r="21" spans="1:14" x14ac:dyDescent="0.25">
      <c r="A21" s="39">
        <v>7</v>
      </c>
      <c r="B21" s="33" t="s">
        <v>93</v>
      </c>
      <c r="C21" s="34" t="s">
        <v>144</v>
      </c>
      <c r="D21" s="45" t="s">
        <v>369</v>
      </c>
      <c r="E21" s="41">
        <v>475351755</v>
      </c>
      <c r="F21" s="45" t="s">
        <v>370</v>
      </c>
      <c r="G21" s="45" t="s">
        <v>371</v>
      </c>
      <c r="H21" s="42" t="s">
        <v>372</v>
      </c>
      <c r="I21" s="44" t="s">
        <v>373</v>
      </c>
      <c r="J21" s="34" t="s">
        <v>144</v>
      </c>
      <c r="K21" s="45"/>
      <c r="L21" s="45"/>
    </row>
    <row r="22" spans="1:14" x14ac:dyDescent="0.25">
      <c r="A22" s="39">
        <v>15</v>
      </c>
      <c r="B22" s="33" t="s">
        <v>91</v>
      </c>
      <c r="C22" s="34" t="s">
        <v>147</v>
      </c>
      <c r="D22" s="40" t="s">
        <v>374</v>
      </c>
      <c r="E22" s="41">
        <v>471600432</v>
      </c>
      <c r="F22" s="40" t="s">
        <v>375</v>
      </c>
      <c r="G22" s="40" t="s">
        <v>376</v>
      </c>
      <c r="H22" s="42">
        <v>15100</v>
      </c>
      <c r="I22" s="43" t="s">
        <v>377</v>
      </c>
      <c r="J22" s="34" t="s">
        <v>147</v>
      </c>
      <c r="K22" s="43"/>
      <c r="N22" s="43"/>
    </row>
    <row r="23" spans="1:14" x14ac:dyDescent="0.25">
      <c r="A23" s="39">
        <v>15</v>
      </c>
      <c r="B23" s="33" t="s">
        <v>92</v>
      </c>
      <c r="C23" s="34" t="s">
        <v>152</v>
      </c>
      <c r="D23" s="43" t="s">
        <v>378</v>
      </c>
      <c r="E23" s="41" t="s">
        <v>379</v>
      </c>
      <c r="F23" s="43" t="s">
        <v>380</v>
      </c>
      <c r="G23" s="43" t="s">
        <v>381</v>
      </c>
      <c r="H23" s="42">
        <v>15100</v>
      </c>
      <c r="I23" s="43" t="s">
        <v>382</v>
      </c>
      <c r="J23" s="34" t="s">
        <v>152</v>
      </c>
    </row>
    <row r="24" spans="1:14" x14ac:dyDescent="0.25">
      <c r="A24" s="39">
        <v>15</v>
      </c>
      <c r="B24" s="33" t="s">
        <v>92</v>
      </c>
      <c r="C24" s="34" t="s">
        <v>155</v>
      </c>
      <c r="D24" s="43" t="s">
        <v>383</v>
      </c>
      <c r="E24" s="41" t="s">
        <v>384</v>
      </c>
      <c r="F24" s="43" t="s">
        <v>385</v>
      </c>
      <c r="G24" s="43" t="s">
        <v>386</v>
      </c>
      <c r="H24" s="42">
        <v>15200</v>
      </c>
      <c r="I24" s="43" t="s">
        <v>387</v>
      </c>
      <c r="J24" s="34" t="s">
        <v>155</v>
      </c>
    </row>
    <row r="25" spans="1:14" x14ac:dyDescent="0.25">
      <c r="A25" s="39">
        <v>15</v>
      </c>
      <c r="B25" s="33" t="s">
        <v>92</v>
      </c>
      <c r="C25" s="34" t="s">
        <v>157</v>
      </c>
      <c r="D25" s="43" t="s">
        <v>388</v>
      </c>
      <c r="E25" s="41" t="s">
        <v>389</v>
      </c>
      <c r="F25" s="43" t="s">
        <v>390</v>
      </c>
      <c r="G25" s="43" t="s">
        <v>391</v>
      </c>
      <c r="H25" s="42">
        <v>15220</v>
      </c>
      <c r="I25" s="43" t="s">
        <v>392</v>
      </c>
      <c r="J25" s="34" t="s">
        <v>157</v>
      </c>
    </row>
    <row r="26" spans="1:14" x14ac:dyDescent="0.25">
      <c r="A26" s="39">
        <v>15</v>
      </c>
      <c r="B26" s="33" t="s">
        <v>93</v>
      </c>
      <c r="C26" s="34" t="s">
        <v>160</v>
      </c>
      <c r="D26" s="45" t="s">
        <v>393</v>
      </c>
      <c r="E26" s="41">
        <v>471462660</v>
      </c>
      <c r="F26" s="45" t="s">
        <v>394</v>
      </c>
      <c r="G26" s="45" t="s">
        <v>395</v>
      </c>
      <c r="H26" s="42">
        <v>15005</v>
      </c>
      <c r="I26" s="44" t="s">
        <v>396</v>
      </c>
      <c r="J26" s="34" t="s">
        <v>160</v>
      </c>
      <c r="K26" s="45"/>
      <c r="L26" s="45"/>
    </row>
    <row r="27" spans="1:14" x14ac:dyDescent="0.25">
      <c r="A27" s="39">
        <v>15</v>
      </c>
      <c r="B27" s="33" t="s">
        <v>93</v>
      </c>
      <c r="C27" s="34" t="s">
        <v>163</v>
      </c>
      <c r="D27" s="45" t="s">
        <v>397</v>
      </c>
      <c r="E27" s="41">
        <v>471600845</v>
      </c>
      <c r="F27" s="45" t="s">
        <v>398</v>
      </c>
      <c r="G27" s="45" t="s">
        <v>399</v>
      </c>
      <c r="H27" s="42">
        <v>15100</v>
      </c>
      <c r="I27" s="44" t="s">
        <v>400</v>
      </c>
      <c r="J27" s="34" t="s">
        <v>163</v>
      </c>
      <c r="K27" s="45"/>
      <c r="L27" s="45"/>
    </row>
    <row r="28" spans="1:14" x14ac:dyDescent="0.25">
      <c r="A28" s="39">
        <v>26</v>
      </c>
      <c r="B28" s="33" t="s">
        <v>91</v>
      </c>
      <c r="C28" s="34" t="s">
        <v>166</v>
      </c>
      <c r="D28" s="40" t="s">
        <v>401</v>
      </c>
      <c r="E28" s="41">
        <v>475966227</v>
      </c>
      <c r="F28" s="40" t="s">
        <v>402</v>
      </c>
      <c r="G28" s="40" t="s">
        <v>403</v>
      </c>
      <c r="H28" s="42">
        <v>26130</v>
      </c>
      <c r="I28" s="43" t="s">
        <v>404</v>
      </c>
      <c r="J28" s="34" t="s">
        <v>166</v>
      </c>
      <c r="K28" s="43"/>
      <c r="N28" s="43"/>
    </row>
    <row r="29" spans="1:14" x14ac:dyDescent="0.25">
      <c r="A29" s="39">
        <v>26</v>
      </c>
      <c r="B29" s="33" t="s">
        <v>91</v>
      </c>
      <c r="C29" s="34" t="s">
        <v>169</v>
      </c>
      <c r="D29" s="40" t="s">
        <v>405</v>
      </c>
      <c r="E29" s="41">
        <v>475627067</v>
      </c>
      <c r="F29" s="40" t="s">
        <v>409</v>
      </c>
      <c r="G29" s="40" t="s">
        <v>410</v>
      </c>
      <c r="H29" s="42">
        <v>26760</v>
      </c>
      <c r="I29" s="43" t="s">
        <v>407</v>
      </c>
      <c r="J29" s="34" t="s">
        <v>169</v>
      </c>
      <c r="K29" s="43"/>
      <c r="N29" s="43"/>
    </row>
    <row r="30" spans="1:14" x14ac:dyDescent="0.25">
      <c r="A30" s="39">
        <v>26</v>
      </c>
      <c r="B30" s="33" t="s">
        <v>91</v>
      </c>
      <c r="C30" s="34" t="s">
        <v>172</v>
      </c>
      <c r="D30" s="40" t="s">
        <v>408</v>
      </c>
      <c r="E30" s="41">
        <v>475686122</v>
      </c>
      <c r="F30" t="s">
        <v>844</v>
      </c>
      <c r="G30" s="40" t="s">
        <v>406</v>
      </c>
      <c r="H30" s="42">
        <v>26330</v>
      </c>
      <c r="I30" s="43" t="s">
        <v>411</v>
      </c>
      <c r="J30" s="34" t="s">
        <v>172</v>
      </c>
      <c r="K30" s="43"/>
      <c r="N30" s="43"/>
    </row>
    <row r="31" spans="1:14" x14ac:dyDescent="0.25">
      <c r="A31" s="39">
        <v>26</v>
      </c>
      <c r="B31" s="33" t="s">
        <v>92</v>
      </c>
      <c r="C31" s="34" t="s">
        <v>173</v>
      </c>
      <c r="D31" s="43" t="s">
        <v>412</v>
      </c>
      <c r="E31" s="41">
        <v>475315046</v>
      </c>
      <c r="F31" s="43" t="s">
        <v>413</v>
      </c>
      <c r="G31" s="43" t="s">
        <v>414</v>
      </c>
      <c r="H31" s="42">
        <v>26140</v>
      </c>
      <c r="I31" s="43" t="s">
        <v>415</v>
      </c>
      <c r="J31" s="34" t="s">
        <v>173</v>
      </c>
    </row>
    <row r="32" spans="1:14" x14ac:dyDescent="0.25">
      <c r="A32" s="39">
        <v>26</v>
      </c>
      <c r="B32" s="33" t="s">
        <v>92</v>
      </c>
      <c r="C32" s="34" t="s">
        <v>174</v>
      </c>
      <c r="D32" s="43" t="s">
        <v>416</v>
      </c>
      <c r="E32" s="41">
        <v>475711860</v>
      </c>
      <c r="F32" s="43" t="s">
        <v>417</v>
      </c>
      <c r="G32" s="43" t="s">
        <v>418</v>
      </c>
      <c r="H32" s="42">
        <v>26300</v>
      </c>
      <c r="I32" s="43" t="s">
        <v>419</v>
      </c>
      <c r="J32" s="34" t="s">
        <v>174</v>
      </c>
    </row>
    <row r="33" spans="1:14" x14ac:dyDescent="0.25">
      <c r="A33" s="39">
        <v>26</v>
      </c>
      <c r="B33" s="33" t="s">
        <v>92</v>
      </c>
      <c r="C33" s="34" t="s">
        <v>177</v>
      </c>
      <c r="D33" s="43" t="s">
        <v>420</v>
      </c>
      <c r="E33" s="41">
        <v>475718800</v>
      </c>
      <c r="F33" s="43" t="s">
        <v>421</v>
      </c>
      <c r="G33" s="43" t="s">
        <v>422</v>
      </c>
      <c r="H33" s="42">
        <v>26300</v>
      </c>
      <c r="I33" s="43" t="s">
        <v>423</v>
      </c>
      <c r="J33" s="34" t="s">
        <v>177</v>
      </c>
    </row>
    <row r="34" spans="1:14" x14ac:dyDescent="0.25">
      <c r="A34" s="39">
        <v>26</v>
      </c>
      <c r="B34" s="33" t="s">
        <v>92</v>
      </c>
      <c r="C34" s="34" t="s">
        <v>178</v>
      </c>
      <c r="D34" s="43" t="s">
        <v>424</v>
      </c>
      <c r="E34" s="41">
        <v>475250380</v>
      </c>
      <c r="F34" s="43" t="s">
        <v>425</v>
      </c>
      <c r="G34" s="43" t="s">
        <v>426</v>
      </c>
      <c r="H34" s="42">
        <v>26400</v>
      </c>
      <c r="I34" s="43" t="s">
        <v>427</v>
      </c>
      <c r="J34" s="34" t="s">
        <v>178</v>
      </c>
    </row>
    <row r="35" spans="1:14" x14ac:dyDescent="0.25">
      <c r="A35" s="39">
        <v>26</v>
      </c>
      <c r="B35" s="33" t="s">
        <v>93</v>
      </c>
      <c r="C35" s="34" t="s">
        <v>179</v>
      </c>
      <c r="D35" s="45" t="s">
        <v>428</v>
      </c>
      <c r="E35" s="41">
        <v>475712525</v>
      </c>
      <c r="F35" s="45" t="s">
        <v>429</v>
      </c>
      <c r="G35" s="45" t="s">
        <v>430</v>
      </c>
      <c r="H35" s="42">
        <v>26105</v>
      </c>
      <c r="I35" s="44" t="s">
        <v>431</v>
      </c>
      <c r="J35" s="34" t="s">
        <v>179</v>
      </c>
      <c r="K35" s="45"/>
      <c r="L35" s="45"/>
    </row>
    <row r="36" spans="1:14" x14ac:dyDescent="0.25">
      <c r="A36" s="39">
        <v>26</v>
      </c>
      <c r="B36" s="33" t="s">
        <v>93</v>
      </c>
      <c r="C36" s="34" t="s">
        <v>180</v>
      </c>
      <c r="D36" s="45" t="s">
        <v>432</v>
      </c>
      <c r="E36" s="41">
        <v>475833355</v>
      </c>
      <c r="F36" s="45" t="s">
        <v>433</v>
      </c>
      <c r="G36" s="45" t="s">
        <v>434</v>
      </c>
      <c r="H36" s="42">
        <v>26500</v>
      </c>
      <c r="I36" s="44" t="s">
        <v>435</v>
      </c>
      <c r="J36" s="34" t="s">
        <v>180</v>
      </c>
      <c r="K36" s="45"/>
      <c r="L36" s="45"/>
    </row>
    <row r="37" spans="1:14" x14ac:dyDescent="0.25">
      <c r="A37" s="39">
        <v>26</v>
      </c>
      <c r="B37" s="33" t="s">
        <v>94</v>
      </c>
      <c r="C37" s="34" t="s">
        <v>853</v>
      </c>
      <c r="D37" s="40" t="s">
        <v>436</v>
      </c>
      <c r="E37" s="41" t="s">
        <v>437</v>
      </c>
      <c r="F37" s="40" t="s">
        <v>438</v>
      </c>
      <c r="G37" s="40" t="s">
        <v>439</v>
      </c>
      <c r="H37" s="42">
        <v>26200</v>
      </c>
      <c r="I37" s="43" t="s">
        <v>440</v>
      </c>
      <c r="J37" s="34" t="s">
        <v>181</v>
      </c>
    </row>
    <row r="38" spans="1:14" x14ac:dyDescent="0.25">
      <c r="A38" s="39">
        <v>38</v>
      </c>
      <c r="B38" s="33" t="s">
        <v>91</v>
      </c>
      <c r="C38" s="34" t="s">
        <v>182</v>
      </c>
      <c r="D38" s="40" t="s">
        <v>441</v>
      </c>
      <c r="E38" s="41">
        <v>474200204</v>
      </c>
      <c r="F38" s="40" t="s">
        <v>442</v>
      </c>
      <c r="G38" s="40" t="s">
        <v>443</v>
      </c>
      <c r="H38" s="42">
        <v>38870</v>
      </c>
      <c r="I38" s="43" t="s">
        <v>444</v>
      </c>
      <c r="J38" s="34" t="s">
        <v>182</v>
      </c>
      <c r="N38" s="43"/>
    </row>
    <row r="39" spans="1:14" x14ac:dyDescent="0.25">
      <c r="A39" s="39">
        <v>38</v>
      </c>
      <c r="B39" s="33" t="s">
        <v>94</v>
      </c>
      <c r="C39" s="34" t="s">
        <v>183</v>
      </c>
      <c r="D39" s="40" t="s">
        <v>445</v>
      </c>
      <c r="E39" s="41">
        <v>476372120</v>
      </c>
      <c r="F39" s="40" t="s">
        <v>446</v>
      </c>
      <c r="G39" s="40" t="s">
        <v>447</v>
      </c>
      <c r="H39" s="42">
        <v>38480</v>
      </c>
      <c r="I39" s="43" t="s">
        <v>448</v>
      </c>
      <c r="J39" s="34" t="s">
        <v>183</v>
      </c>
      <c r="N39" s="43"/>
    </row>
    <row r="40" spans="1:14" x14ac:dyDescent="0.25">
      <c r="A40" s="39">
        <v>38</v>
      </c>
      <c r="B40" s="33" t="s">
        <v>91</v>
      </c>
      <c r="C40" s="34" t="s">
        <v>858</v>
      </c>
      <c r="D40" s="40" t="s">
        <v>449</v>
      </c>
      <c r="E40" s="41">
        <v>474907347</v>
      </c>
      <c r="F40" s="40" t="s">
        <v>450</v>
      </c>
      <c r="G40" s="40" t="s">
        <v>451</v>
      </c>
      <c r="H40" s="42">
        <v>38460</v>
      </c>
      <c r="I40" s="43" t="s">
        <v>452</v>
      </c>
      <c r="J40" s="34" t="s">
        <v>858</v>
      </c>
      <c r="N40" s="43"/>
    </row>
    <row r="41" spans="1:14" x14ac:dyDescent="0.25">
      <c r="A41" s="39">
        <v>38</v>
      </c>
      <c r="B41" s="33" t="s">
        <v>91</v>
      </c>
      <c r="C41" s="34" t="s">
        <v>184</v>
      </c>
      <c r="D41" s="40" t="s">
        <v>453</v>
      </c>
      <c r="E41" s="41">
        <v>476309545</v>
      </c>
      <c r="F41" s="40" t="s">
        <v>454</v>
      </c>
      <c r="G41" s="40" t="s">
        <v>455</v>
      </c>
      <c r="H41" s="42">
        <v>38350</v>
      </c>
      <c r="I41" s="46" t="s">
        <v>456</v>
      </c>
      <c r="J41" s="34" t="s">
        <v>184</v>
      </c>
      <c r="N41" s="43"/>
    </row>
    <row r="42" spans="1:14" x14ac:dyDescent="0.25">
      <c r="A42" s="39">
        <v>38</v>
      </c>
      <c r="B42" s="33" t="s">
        <v>91</v>
      </c>
      <c r="C42" s="34" t="s">
        <v>185</v>
      </c>
      <c r="D42" s="40" t="s">
        <v>457</v>
      </c>
      <c r="E42" s="41">
        <v>474597979</v>
      </c>
      <c r="F42" s="40" t="s">
        <v>458</v>
      </c>
      <c r="G42" s="40" t="s">
        <v>459</v>
      </c>
      <c r="H42" s="42">
        <v>38440</v>
      </c>
      <c r="I42" s="43" t="s">
        <v>460</v>
      </c>
      <c r="J42" s="34" t="s">
        <v>185</v>
      </c>
      <c r="N42" s="43"/>
    </row>
    <row r="43" spans="1:14" x14ac:dyDescent="0.25">
      <c r="A43" s="39">
        <v>38</v>
      </c>
      <c r="B43" s="33" t="s">
        <v>91</v>
      </c>
      <c r="C43" s="34" t="s">
        <v>186</v>
      </c>
      <c r="D43" s="40" t="s">
        <v>461</v>
      </c>
      <c r="E43" s="41">
        <v>474597979</v>
      </c>
      <c r="F43" s="40" t="s">
        <v>462</v>
      </c>
      <c r="G43" s="40" t="s">
        <v>463</v>
      </c>
      <c r="H43" s="42" t="s">
        <v>464</v>
      </c>
      <c r="I43" s="43" t="s">
        <v>460</v>
      </c>
      <c r="J43" s="34" t="s">
        <v>186</v>
      </c>
      <c r="N43" s="43"/>
    </row>
    <row r="44" spans="1:14" x14ac:dyDescent="0.25">
      <c r="A44" s="39">
        <v>38</v>
      </c>
      <c r="B44" s="33" t="s">
        <v>91</v>
      </c>
      <c r="C44" s="34" t="s">
        <v>187</v>
      </c>
      <c r="D44" s="43" t="s">
        <v>465</v>
      </c>
      <c r="E44" s="41">
        <v>476382017</v>
      </c>
      <c r="F44" s="43" t="s">
        <v>466</v>
      </c>
      <c r="G44" s="43" t="s">
        <v>467</v>
      </c>
      <c r="H44" s="42">
        <v>38160</v>
      </c>
      <c r="I44" s="43" t="s">
        <v>468</v>
      </c>
      <c r="J44" s="34" t="s">
        <v>187</v>
      </c>
    </row>
    <row r="45" spans="1:14" x14ac:dyDescent="0.25">
      <c r="A45" s="39">
        <v>38</v>
      </c>
      <c r="B45" s="33" t="s">
        <v>92</v>
      </c>
      <c r="C45" s="34" t="s">
        <v>188</v>
      </c>
      <c r="D45" s="43" t="s">
        <v>469</v>
      </c>
      <c r="E45" s="41">
        <v>476384306</v>
      </c>
      <c r="F45" s="43" t="s">
        <v>470</v>
      </c>
      <c r="G45" s="43" t="s">
        <v>471</v>
      </c>
      <c r="H45" s="42">
        <v>38160</v>
      </c>
      <c r="I45" s="43" t="s">
        <v>472</v>
      </c>
      <c r="J45" s="34" t="s">
        <v>188</v>
      </c>
    </row>
    <row r="46" spans="1:14" x14ac:dyDescent="0.25">
      <c r="A46" s="39">
        <v>38</v>
      </c>
      <c r="B46" s="33" t="s">
        <v>92</v>
      </c>
      <c r="C46" s="34" t="s">
        <v>189</v>
      </c>
      <c r="D46" s="43" t="s">
        <v>473</v>
      </c>
      <c r="E46" s="41">
        <v>474846166</v>
      </c>
      <c r="F46" s="43" t="s">
        <v>474</v>
      </c>
      <c r="G46" s="43" t="s">
        <v>475</v>
      </c>
      <c r="H46" s="42">
        <v>38270</v>
      </c>
      <c r="I46" s="43" t="s">
        <v>476</v>
      </c>
      <c r="J46" s="34" t="s">
        <v>189</v>
      </c>
    </row>
    <row r="47" spans="1:14" x14ac:dyDescent="0.25">
      <c r="A47" s="39">
        <v>38</v>
      </c>
      <c r="B47" s="33" t="s">
        <v>92</v>
      </c>
      <c r="C47" s="34" t="s">
        <v>190</v>
      </c>
      <c r="D47" s="43" t="s">
        <v>477</v>
      </c>
      <c r="E47" s="41">
        <v>474287210</v>
      </c>
      <c r="F47" s="43" t="s">
        <v>478</v>
      </c>
      <c r="G47" s="43" t="s">
        <v>479</v>
      </c>
      <c r="H47" s="42">
        <v>38300</v>
      </c>
      <c r="I47" s="43" t="s">
        <v>480</v>
      </c>
      <c r="J47" s="34" t="s">
        <v>190</v>
      </c>
    </row>
    <row r="48" spans="1:14" x14ac:dyDescent="0.25">
      <c r="A48" s="39">
        <v>38</v>
      </c>
      <c r="B48" s="33" t="s">
        <v>92</v>
      </c>
      <c r="C48" s="34" t="s">
        <v>191</v>
      </c>
      <c r="D48" s="43" t="s">
        <v>481</v>
      </c>
      <c r="E48" s="41">
        <v>474931438</v>
      </c>
      <c r="F48" s="43" t="s">
        <v>482</v>
      </c>
      <c r="G48" s="43" t="s">
        <v>479</v>
      </c>
      <c r="H48" s="42">
        <v>38300</v>
      </c>
      <c r="I48" s="43" t="s">
        <v>483</v>
      </c>
      <c r="J48" s="34" t="s">
        <v>191</v>
      </c>
    </row>
    <row r="49" spans="1:14" x14ac:dyDescent="0.25">
      <c r="A49" s="39">
        <v>38</v>
      </c>
      <c r="B49" s="33" t="s">
        <v>92</v>
      </c>
      <c r="C49" s="34" t="s">
        <v>192</v>
      </c>
      <c r="D49" s="43" t="s">
        <v>484</v>
      </c>
      <c r="E49" s="41">
        <v>476354160</v>
      </c>
      <c r="F49" s="43" t="s">
        <v>485</v>
      </c>
      <c r="G49" s="43" t="s">
        <v>486</v>
      </c>
      <c r="H49" s="42">
        <v>38430</v>
      </c>
      <c r="I49" s="43" t="s">
        <v>487</v>
      </c>
      <c r="J49" s="34" t="s">
        <v>192</v>
      </c>
    </row>
    <row r="50" spans="1:14" x14ac:dyDescent="0.25">
      <c r="A50" s="39">
        <v>38</v>
      </c>
      <c r="B50" s="33" t="s">
        <v>92</v>
      </c>
      <c r="C50" s="34" t="s">
        <v>193</v>
      </c>
      <c r="D50" s="43" t="s">
        <v>488</v>
      </c>
      <c r="E50" s="41">
        <v>476725148</v>
      </c>
      <c r="F50" s="43" t="s">
        <v>489</v>
      </c>
      <c r="G50" s="43" t="s">
        <v>490</v>
      </c>
      <c r="H50" s="42">
        <v>38450</v>
      </c>
      <c r="I50" s="43" t="s">
        <v>491</v>
      </c>
      <c r="J50" s="34" t="s">
        <v>193</v>
      </c>
    </row>
    <row r="51" spans="1:14" x14ac:dyDescent="0.25">
      <c r="A51" s="39">
        <v>38</v>
      </c>
      <c r="B51" s="33" t="s">
        <v>92</v>
      </c>
      <c r="C51" s="34" t="s">
        <v>194</v>
      </c>
      <c r="D51" s="43" t="s">
        <v>492</v>
      </c>
      <c r="E51" s="41">
        <v>474887302</v>
      </c>
      <c r="F51" s="43" t="s">
        <v>857</v>
      </c>
      <c r="G51" s="43" t="s">
        <v>493</v>
      </c>
      <c r="H51" s="42">
        <v>38490</v>
      </c>
      <c r="I51" s="43" t="s">
        <v>494</v>
      </c>
      <c r="J51" s="34" t="s">
        <v>194</v>
      </c>
    </row>
    <row r="52" spans="1:14" x14ac:dyDescent="0.25">
      <c r="A52" s="39">
        <v>38</v>
      </c>
      <c r="B52" s="33" t="s">
        <v>92</v>
      </c>
      <c r="C52" s="34" t="s">
        <v>195</v>
      </c>
      <c r="D52" s="43" t="s">
        <v>495</v>
      </c>
      <c r="E52" s="41">
        <v>476050522</v>
      </c>
      <c r="F52" s="43" t="s">
        <v>496</v>
      </c>
      <c r="G52" s="43" t="s">
        <v>497</v>
      </c>
      <c r="H52" s="42">
        <v>38500</v>
      </c>
      <c r="I52" s="43" t="s">
        <v>498</v>
      </c>
      <c r="J52" s="34" t="s">
        <v>195</v>
      </c>
    </row>
    <row r="53" spans="1:14" x14ac:dyDescent="0.25">
      <c r="A53" s="39">
        <v>38</v>
      </c>
      <c r="B53" s="33" t="s">
        <v>92</v>
      </c>
      <c r="C53" s="34" t="s">
        <v>196</v>
      </c>
      <c r="D53" s="43" t="s">
        <v>499</v>
      </c>
      <c r="E53" s="41">
        <v>474580507</v>
      </c>
      <c r="F53" s="43" t="s">
        <v>500</v>
      </c>
      <c r="G53" s="43" t="s">
        <v>501</v>
      </c>
      <c r="H53" s="42">
        <v>38780</v>
      </c>
      <c r="I53" s="43" t="s">
        <v>502</v>
      </c>
      <c r="J53" s="34" t="s">
        <v>196</v>
      </c>
    </row>
    <row r="54" spans="1:14" x14ac:dyDescent="0.25">
      <c r="A54" s="39">
        <v>38</v>
      </c>
      <c r="B54" s="33" t="s">
        <v>92</v>
      </c>
      <c r="C54" s="34" t="s">
        <v>854</v>
      </c>
      <c r="D54" s="45" t="s">
        <v>503</v>
      </c>
      <c r="E54" s="41">
        <v>474277930</v>
      </c>
      <c r="F54" s="45" t="s">
        <v>855</v>
      </c>
      <c r="G54" s="45" t="s">
        <v>856</v>
      </c>
      <c r="H54" s="42">
        <v>38510</v>
      </c>
      <c r="I54" s="44" t="s">
        <v>504</v>
      </c>
      <c r="J54" s="34" t="s">
        <v>197</v>
      </c>
      <c r="K54" s="45"/>
      <c r="L54" s="45"/>
    </row>
    <row r="55" spans="1:14" x14ac:dyDescent="0.25">
      <c r="A55" s="39">
        <v>38</v>
      </c>
      <c r="B55" s="33" t="s">
        <v>93</v>
      </c>
      <c r="C55" s="34" t="s">
        <v>198</v>
      </c>
      <c r="D55" s="45" t="s">
        <v>505</v>
      </c>
      <c r="E55" s="41">
        <v>474832070</v>
      </c>
      <c r="F55" s="45" t="s">
        <v>506</v>
      </c>
      <c r="G55" s="45" t="s">
        <v>507</v>
      </c>
      <c r="H55" s="42">
        <v>38100</v>
      </c>
      <c r="I55" s="44" t="s">
        <v>508</v>
      </c>
      <c r="J55" s="34" t="s">
        <v>198</v>
      </c>
      <c r="K55" s="45"/>
      <c r="L55" s="45"/>
    </row>
    <row r="56" spans="1:14" x14ac:dyDescent="0.25">
      <c r="A56" s="39">
        <v>38</v>
      </c>
      <c r="B56" s="33" t="s">
        <v>93</v>
      </c>
      <c r="C56" s="34" t="s">
        <v>199</v>
      </c>
      <c r="D56" s="45" t="s">
        <v>509</v>
      </c>
      <c r="E56" s="41">
        <v>474851863</v>
      </c>
      <c r="F56" s="45" t="s">
        <v>510</v>
      </c>
      <c r="G56" s="45" t="s">
        <v>511</v>
      </c>
      <c r="H56" s="42">
        <v>38217</v>
      </c>
      <c r="I56" s="44" t="s">
        <v>512</v>
      </c>
      <c r="J56" s="34" t="s">
        <v>199</v>
      </c>
      <c r="K56" s="45"/>
      <c r="L56" s="45"/>
    </row>
    <row r="57" spans="1:14" x14ac:dyDescent="0.25">
      <c r="A57" s="39">
        <v>38</v>
      </c>
      <c r="B57" s="33" t="s">
        <v>93</v>
      </c>
      <c r="C57" s="34" t="s">
        <v>200</v>
      </c>
      <c r="D57" s="45" t="s">
        <v>513</v>
      </c>
      <c r="E57" s="41">
        <v>474204077</v>
      </c>
      <c r="F57" s="45" t="s">
        <v>514</v>
      </c>
      <c r="G57" s="45" t="s">
        <v>515</v>
      </c>
      <c r="H57" s="42">
        <v>38261</v>
      </c>
      <c r="I57" s="44" t="s">
        <v>508</v>
      </c>
      <c r="J57" s="34" t="s">
        <v>200</v>
      </c>
      <c r="K57" s="45"/>
      <c r="L57" s="45"/>
    </row>
    <row r="58" spans="1:14" x14ac:dyDescent="0.25">
      <c r="A58" s="39">
        <v>38</v>
      </c>
      <c r="B58" s="33" t="s">
        <v>93</v>
      </c>
      <c r="C58" s="34" t="s">
        <v>201</v>
      </c>
      <c r="D58" s="45" t="s">
        <v>516</v>
      </c>
      <c r="E58" s="41">
        <v>476520363</v>
      </c>
      <c r="F58" s="45" t="s">
        <v>517</v>
      </c>
      <c r="G58" s="45" t="s">
        <v>518</v>
      </c>
      <c r="H58" s="42">
        <v>38332</v>
      </c>
      <c r="I58" s="44" t="s">
        <v>519</v>
      </c>
      <c r="J58" s="34" t="s">
        <v>201</v>
      </c>
      <c r="K58" s="45"/>
      <c r="L58" s="45"/>
    </row>
    <row r="59" spans="1:14" x14ac:dyDescent="0.25">
      <c r="A59" s="39">
        <v>38</v>
      </c>
      <c r="B59" s="33" t="s">
        <v>93</v>
      </c>
      <c r="C59" s="34" t="s">
        <v>202</v>
      </c>
      <c r="D59" s="40" t="s">
        <v>520</v>
      </c>
      <c r="E59" s="41">
        <v>476050266</v>
      </c>
      <c r="F59" s="40" t="s">
        <v>521</v>
      </c>
      <c r="G59" s="40" t="s">
        <v>522</v>
      </c>
      <c r="H59" s="42">
        <v>38516</v>
      </c>
      <c r="I59" s="43" t="s">
        <v>523</v>
      </c>
      <c r="J59" s="34" t="s">
        <v>202</v>
      </c>
      <c r="K59" s="43"/>
      <c r="N59" s="43"/>
    </row>
    <row r="60" spans="1:14" s="80" customFormat="1" x14ac:dyDescent="0.25">
      <c r="A60" s="77">
        <v>42</v>
      </c>
      <c r="B60" s="78" t="s">
        <v>91</v>
      </c>
      <c r="C60" s="79" t="s">
        <v>203</v>
      </c>
      <c r="D60" s="80" t="s">
        <v>524</v>
      </c>
      <c r="E60" s="81">
        <v>477308312</v>
      </c>
      <c r="F60" s="80" t="s">
        <v>529</v>
      </c>
      <c r="G60" s="80" t="s">
        <v>530</v>
      </c>
      <c r="H60" s="82">
        <v>42450</v>
      </c>
      <c r="I60" s="83" t="s">
        <v>527</v>
      </c>
      <c r="J60" s="79" t="s">
        <v>203</v>
      </c>
      <c r="K60" s="83"/>
      <c r="N60" s="83"/>
    </row>
    <row r="61" spans="1:14" s="80" customFormat="1" x14ac:dyDescent="0.25">
      <c r="A61" s="77">
        <v>42</v>
      </c>
      <c r="B61" s="78" t="s">
        <v>91</v>
      </c>
      <c r="C61" s="79" t="s">
        <v>204</v>
      </c>
      <c r="D61" s="80" t="s">
        <v>528</v>
      </c>
      <c r="E61" s="81">
        <v>477261165</v>
      </c>
      <c r="F61" s="80" t="s">
        <v>525</v>
      </c>
      <c r="G61" s="80" t="s">
        <v>526</v>
      </c>
      <c r="H61" s="82">
        <v>42110</v>
      </c>
      <c r="I61" s="83" t="s">
        <v>531</v>
      </c>
      <c r="J61" s="79" t="s">
        <v>204</v>
      </c>
      <c r="K61" s="83"/>
      <c r="N61" s="83"/>
    </row>
    <row r="62" spans="1:14" x14ac:dyDescent="0.25">
      <c r="A62" s="39">
        <v>42</v>
      </c>
      <c r="B62" s="33" t="s">
        <v>91</v>
      </c>
      <c r="C62" s="34" t="s">
        <v>205</v>
      </c>
      <c r="D62" s="43" t="s">
        <v>532</v>
      </c>
      <c r="E62" s="41">
        <v>477237010</v>
      </c>
      <c r="F62" s="43" t="s">
        <v>533</v>
      </c>
      <c r="G62" s="43" t="s">
        <v>534</v>
      </c>
      <c r="H62" s="42">
        <v>42720</v>
      </c>
      <c r="I62" s="43" t="s">
        <v>535</v>
      </c>
      <c r="J62" s="34" t="s">
        <v>205</v>
      </c>
    </row>
    <row r="63" spans="1:14" x14ac:dyDescent="0.25">
      <c r="A63" s="39">
        <v>42</v>
      </c>
      <c r="B63" s="33" t="s">
        <v>92</v>
      </c>
      <c r="C63" s="34" t="s">
        <v>206</v>
      </c>
      <c r="D63" s="43" t="s">
        <v>536</v>
      </c>
      <c r="E63" s="41">
        <v>477478250</v>
      </c>
      <c r="F63" s="43" t="s">
        <v>537</v>
      </c>
      <c r="G63" s="43" t="s">
        <v>538</v>
      </c>
      <c r="H63" s="42">
        <v>42100</v>
      </c>
      <c r="I63" s="43" t="s">
        <v>539</v>
      </c>
      <c r="J63" s="34" t="s">
        <v>206</v>
      </c>
    </row>
    <row r="64" spans="1:14" x14ac:dyDescent="0.25">
      <c r="A64" s="39">
        <v>42</v>
      </c>
      <c r="B64" s="33" t="s">
        <v>92</v>
      </c>
      <c r="C64" s="34" t="s">
        <v>207</v>
      </c>
      <c r="D64" s="43" t="s">
        <v>540</v>
      </c>
      <c r="E64" s="41">
        <v>477221102</v>
      </c>
      <c r="F64" s="43" t="s">
        <v>541</v>
      </c>
      <c r="G64" s="43" t="s">
        <v>542</v>
      </c>
      <c r="H64" s="42">
        <v>42405</v>
      </c>
      <c r="I64" s="43" t="s">
        <v>543</v>
      </c>
      <c r="J64" s="34" t="s">
        <v>207</v>
      </c>
    </row>
    <row r="65" spans="1:14" x14ac:dyDescent="0.25">
      <c r="A65" s="39">
        <v>42</v>
      </c>
      <c r="B65" s="33" t="s">
        <v>92</v>
      </c>
      <c r="C65" s="34" t="s">
        <v>208</v>
      </c>
      <c r="D65" s="43" t="s">
        <v>544</v>
      </c>
      <c r="E65" s="41">
        <v>477581922</v>
      </c>
      <c r="F65" s="43" t="s">
        <v>545</v>
      </c>
      <c r="G65" s="43" t="s">
        <v>546</v>
      </c>
      <c r="H65" s="42">
        <v>42600</v>
      </c>
      <c r="I65" s="43" t="s">
        <v>547</v>
      </c>
      <c r="J65" s="34" t="s">
        <v>208</v>
      </c>
    </row>
    <row r="66" spans="1:14" x14ac:dyDescent="0.25">
      <c r="A66" s="39">
        <v>42</v>
      </c>
      <c r="B66" s="33" t="s">
        <v>92</v>
      </c>
      <c r="C66" s="34" t="s">
        <v>209</v>
      </c>
      <c r="D66" s="43" t="s">
        <v>548</v>
      </c>
      <c r="E66" s="41">
        <v>477971777</v>
      </c>
      <c r="F66" s="43" t="s">
        <v>549</v>
      </c>
      <c r="G66" s="43" t="s">
        <v>550</v>
      </c>
      <c r="H66" s="42">
        <v>42600</v>
      </c>
      <c r="I66" s="43" t="s">
        <v>551</v>
      </c>
      <c r="J66" s="34" t="s">
        <v>209</v>
      </c>
    </row>
    <row r="67" spans="1:14" x14ac:dyDescent="0.25">
      <c r="A67" s="39">
        <v>42</v>
      </c>
      <c r="B67" s="33" t="s">
        <v>92</v>
      </c>
      <c r="C67" s="34" t="s">
        <v>210</v>
      </c>
      <c r="D67" s="43" t="s">
        <v>552</v>
      </c>
      <c r="E67" s="41">
        <v>477645007</v>
      </c>
      <c r="F67" s="43" t="s">
        <v>553</v>
      </c>
      <c r="G67" s="43" t="s">
        <v>554</v>
      </c>
      <c r="H67" s="42">
        <v>42640</v>
      </c>
      <c r="I67" s="43" t="s">
        <v>555</v>
      </c>
      <c r="J67" s="34" t="s">
        <v>210</v>
      </c>
    </row>
    <row r="68" spans="1:14" x14ac:dyDescent="0.25">
      <c r="A68" s="39">
        <v>42</v>
      </c>
      <c r="B68" s="33" t="s">
        <v>92</v>
      </c>
      <c r="C68" s="34" t="s">
        <v>211</v>
      </c>
      <c r="D68" s="43" t="s">
        <v>556</v>
      </c>
      <c r="E68" s="41">
        <v>477518187</v>
      </c>
      <c r="F68" s="43" t="s">
        <v>557</v>
      </c>
      <c r="G68" s="43" t="s">
        <v>558</v>
      </c>
      <c r="H68" s="42">
        <v>42660</v>
      </c>
      <c r="I68" s="43" t="s">
        <v>559</v>
      </c>
      <c r="J68" s="34" t="s">
        <v>211</v>
      </c>
    </row>
    <row r="69" spans="1:14" x14ac:dyDescent="0.25">
      <c r="A69" s="39">
        <v>42</v>
      </c>
      <c r="B69" s="33" t="s">
        <v>92</v>
      </c>
      <c r="C69" s="34" t="s">
        <v>212</v>
      </c>
      <c r="D69" s="43" t="s">
        <v>560</v>
      </c>
      <c r="E69" s="41">
        <v>477653053</v>
      </c>
      <c r="F69" s="43" t="s">
        <v>561</v>
      </c>
      <c r="G69" s="43" t="s">
        <v>562</v>
      </c>
      <c r="H69" s="42">
        <v>42720</v>
      </c>
      <c r="I69" s="43" t="s">
        <v>563</v>
      </c>
      <c r="J69" s="34" t="s">
        <v>212</v>
      </c>
    </row>
    <row r="70" spans="1:14" x14ac:dyDescent="0.25">
      <c r="A70" s="39">
        <v>42</v>
      </c>
      <c r="B70" s="33" t="s">
        <v>93</v>
      </c>
      <c r="C70" s="34" t="s">
        <v>213</v>
      </c>
      <c r="D70" s="45" t="s">
        <v>564</v>
      </c>
      <c r="E70" s="41">
        <v>477448200</v>
      </c>
      <c r="F70" s="45" t="s">
        <v>565</v>
      </c>
      <c r="G70" s="45" t="s">
        <v>566</v>
      </c>
      <c r="H70" s="42">
        <v>42124</v>
      </c>
      <c r="I70" s="44" t="s">
        <v>567</v>
      </c>
      <c r="J70" s="34" t="s">
        <v>213</v>
      </c>
      <c r="K70" s="45"/>
      <c r="L70" s="45"/>
    </row>
    <row r="71" spans="1:14" x14ac:dyDescent="0.25">
      <c r="A71" s="39">
        <v>42</v>
      </c>
      <c r="B71" s="33" t="s">
        <v>93</v>
      </c>
      <c r="C71" s="34" t="s">
        <v>214</v>
      </c>
      <c r="D71" s="45" t="s">
        <v>568</v>
      </c>
      <c r="E71" s="41">
        <v>477448200</v>
      </c>
      <c r="F71" s="45" t="s">
        <v>569</v>
      </c>
      <c r="G71" s="45" t="s">
        <v>570</v>
      </c>
      <c r="H71" s="42" t="s">
        <v>571</v>
      </c>
      <c r="I71" s="44" t="s">
        <v>567</v>
      </c>
      <c r="J71" s="34" t="s">
        <v>214</v>
      </c>
      <c r="K71" s="45"/>
      <c r="L71" s="45"/>
    </row>
    <row r="72" spans="1:14" x14ac:dyDescent="0.25">
      <c r="A72" s="39">
        <v>42</v>
      </c>
      <c r="B72" s="33" t="s">
        <v>93</v>
      </c>
      <c r="C72" s="34" t="s">
        <v>847</v>
      </c>
      <c r="D72" s="45" t="s">
        <v>572</v>
      </c>
      <c r="E72" s="41">
        <v>477911110</v>
      </c>
      <c r="F72" s="45" t="s">
        <v>573</v>
      </c>
      <c r="G72" s="45" t="s">
        <v>574</v>
      </c>
      <c r="H72" s="42">
        <v>42390</v>
      </c>
      <c r="I72" s="44" t="s">
        <v>575</v>
      </c>
      <c r="J72" s="34" t="s">
        <v>215</v>
      </c>
      <c r="K72" s="45"/>
      <c r="L72" s="45"/>
    </row>
    <row r="73" spans="1:14" x14ac:dyDescent="0.25">
      <c r="A73" s="39">
        <v>42</v>
      </c>
      <c r="B73" s="33" t="s">
        <v>93</v>
      </c>
      <c r="C73" s="34" t="s">
        <v>846</v>
      </c>
      <c r="D73" s="40" t="s">
        <v>576</v>
      </c>
      <c r="E73" s="41">
        <v>477977200</v>
      </c>
      <c r="F73" s="40" t="s">
        <v>577</v>
      </c>
      <c r="G73" s="40" t="s">
        <v>546</v>
      </c>
      <c r="H73" s="42">
        <v>42605</v>
      </c>
      <c r="I73" s="43" t="s">
        <v>578</v>
      </c>
      <c r="J73" s="34" t="s">
        <v>216</v>
      </c>
      <c r="K73" s="43"/>
      <c r="N73" s="43"/>
    </row>
    <row r="74" spans="1:14" x14ac:dyDescent="0.25">
      <c r="A74" s="39">
        <v>42</v>
      </c>
      <c r="B74" s="33" t="s">
        <v>93</v>
      </c>
      <c r="C74" s="34" t="s">
        <v>845</v>
      </c>
      <c r="D74" s="40" t="s">
        <v>579</v>
      </c>
      <c r="E74" s="41">
        <v>477977200</v>
      </c>
      <c r="F74" s="40" t="s">
        <v>580</v>
      </c>
      <c r="G74" s="40" t="s">
        <v>581</v>
      </c>
      <c r="H74" s="42" t="s">
        <v>582</v>
      </c>
      <c r="I74" s="43" t="s">
        <v>578</v>
      </c>
      <c r="J74" s="34" t="s">
        <v>217</v>
      </c>
      <c r="K74" s="43"/>
      <c r="N74" s="43"/>
    </row>
    <row r="75" spans="1:14" x14ac:dyDescent="0.25">
      <c r="A75" s="39">
        <v>43</v>
      </c>
      <c r="B75" s="33" t="s">
        <v>91</v>
      </c>
      <c r="C75" s="34" t="s">
        <v>218</v>
      </c>
      <c r="D75" s="43" t="s">
        <v>583</v>
      </c>
      <c r="E75" s="41">
        <v>471590281</v>
      </c>
      <c r="F75" s="43" t="s">
        <v>584</v>
      </c>
      <c r="G75" s="43" t="s">
        <v>585</v>
      </c>
      <c r="H75" s="42">
        <v>43200</v>
      </c>
      <c r="I75" s="43" t="s">
        <v>586</v>
      </c>
      <c r="J75" s="34" t="s">
        <v>218</v>
      </c>
    </row>
    <row r="76" spans="1:14" x14ac:dyDescent="0.25">
      <c r="A76" s="39">
        <v>43</v>
      </c>
      <c r="B76" s="33" t="s">
        <v>91</v>
      </c>
      <c r="C76" s="34" t="s">
        <v>219</v>
      </c>
      <c r="D76" s="45" t="s">
        <v>587</v>
      </c>
      <c r="E76" s="41">
        <v>471025678</v>
      </c>
      <c r="F76" s="45" t="s">
        <v>588</v>
      </c>
      <c r="G76" s="45" t="s">
        <v>589</v>
      </c>
      <c r="H76" s="42">
        <v>43750</v>
      </c>
      <c r="I76" s="44" t="s">
        <v>590</v>
      </c>
      <c r="J76" s="34" t="s">
        <v>219</v>
      </c>
      <c r="K76" s="45"/>
      <c r="L76" s="45"/>
    </row>
    <row r="77" spans="1:14" x14ac:dyDescent="0.25">
      <c r="A77" s="39">
        <v>43</v>
      </c>
      <c r="B77" s="33" t="s">
        <v>92</v>
      </c>
      <c r="C77" s="34" t="s">
        <v>220</v>
      </c>
      <c r="D77" s="45" t="s">
        <v>591</v>
      </c>
      <c r="E77" s="41" t="s">
        <v>592</v>
      </c>
      <c r="F77" s="45" t="s">
        <v>593</v>
      </c>
      <c r="G77" s="45" t="s">
        <v>594</v>
      </c>
      <c r="H77" s="42">
        <v>43250</v>
      </c>
      <c r="I77" s="44" t="s">
        <v>595</v>
      </c>
      <c r="J77" s="34" t="s">
        <v>220</v>
      </c>
      <c r="K77" s="45"/>
      <c r="L77" s="45"/>
    </row>
    <row r="78" spans="1:14" x14ac:dyDescent="0.25">
      <c r="A78" s="39">
        <v>43</v>
      </c>
      <c r="B78" s="33" t="s">
        <v>93</v>
      </c>
      <c r="C78" s="34" t="s">
        <v>221</v>
      </c>
      <c r="D78" s="40" t="s">
        <v>596</v>
      </c>
      <c r="E78" s="41">
        <v>471745757</v>
      </c>
      <c r="F78" s="40" t="s">
        <v>597</v>
      </c>
      <c r="G78" s="40" t="s">
        <v>598</v>
      </c>
      <c r="H78" s="42">
        <v>43100</v>
      </c>
      <c r="I78" s="43" t="s">
        <v>599</v>
      </c>
      <c r="J78" s="34" t="s">
        <v>221</v>
      </c>
      <c r="K78" s="43"/>
      <c r="N78" s="43"/>
    </row>
    <row r="79" spans="1:14" x14ac:dyDescent="0.25">
      <c r="A79" s="39">
        <v>43</v>
      </c>
      <c r="B79" s="33" t="s">
        <v>93</v>
      </c>
      <c r="C79" s="34" t="s">
        <v>222</v>
      </c>
      <c r="D79" s="40" t="s">
        <v>600</v>
      </c>
      <c r="E79" s="41">
        <v>471745757</v>
      </c>
      <c r="F79" s="40" t="s">
        <v>601</v>
      </c>
      <c r="G79" s="40" t="s">
        <v>602</v>
      </c>
      <c r="H79" s="42" t="s">
        <v>603</v>
      </c>
      <c r="I79" s="43" t="s">
        <v>599</v>
      </c>
      <c r="J79" s="34" t="s">
        <v>222</v>
      </c>
      <c r="K79" s="43"/>
      <c r="N79" s="43"/>
    </row>
    <row r="80" spans="1:14" x14ac:dyDescent="0.25">
      <c r="A80" s="39">
        <v>43</v>
      </c>
      <c r="B80" s="33" t="s">
        <v>93</v>
      </c>
      <c r="C80" s="34" t="s">
        <v>223</v>
      </c>
      <c r="D80" s="40" t="s">
        <v>604</v>
      </c>
      <c r="E80" s="41">
        <v>471657050</v>
      </c>
      <c r="F80" s="40" t="s">
        <v>605</v>
      </c>
      <c r="G80" s="40" t="s">
        <v>585</v>
      </c>
      <c r="H80" s="42">
        <v>43200</v>
      </c>
      <c r="I80" s="43" t="s">
        <v>606</v>
      </c>
      <c r="J80" s="34" t="s">
        <v>223</v>
      </c>
      <c r="K80" s="43"/>
      <c r="N80" s="43"/>
    </row>
    <row r="81" spans="1:14" x14ac:dyDescent="0.25">
      <c r="A81" s="39">
        <v>63</v>
      </c>
      <c r="B81" s="33" t="s">
        <v>91</v>
      </c>
      <c r="C81" s="34" t="s">
        <v>224</v>
      </c>
      <c r="D81" s="43" t="s">
        <v>607</v>
      </c>
      <c r="E81" s="41">
        <v>473718960</v>
      </c>
      <c r="F81" s="43" t="s">
        <v>608</v>
      </c>
      <c r="G81" s="43" t="s">
        <v>609</v>
      </c>
      <c r="H81" s="42">
        <v>63340</v>
      </c>
      <c r="I81" s="43" t="s">
        <v>610</v>
      </c>
      <c r="J81" s="34" t="s">
        <v>224</v>
      </c>
    </row>
    <row r="82" spans="1:14" x14ac:dyDescent="0.25">
      <c r="A82" s="39">
        <v>63</v>
      </c>
      <c r="B82" s="33" t="s">
        <v>91</v>
      </c>
      <c r="C82" s="34" t="s">
        <v>225</v>
      </c>
      <c r="D82" s="43" t="s">
        <v>611</v>
      </c>
      <c r="E82" s="41">
        <v>473713125</v>
      </c>
      <c r="F82" s="43" t="s">
        <v>612</v>
      </c>
      <c r="G82" s="43" t="s">
        <v>613</v>
      </c>
      <c r="H82" s="42">
        <v>63580</v>
      </c>
      <c r="I82" s="43" t="s">
        <v>614</v>
      </c>
      <c r="J82" s="34" t="s">
        <v>225</v>
      </c>
    </row>
    <row r="83" spans="1:14" x14ac:dyDescent="0.25">
      <c r="A83" s="39">
        <v>63</v>
      </c>
      <c r="B83" s="33" t="s">
        <v>91</v>
      </c>
      <c r="C83" s="34" t="s">
        <v>226</v>
      </c>
      <c r="D83" s="43" t="s">
        <v>615</v>
      </c>
      <c r="E83" s="41">
        <v>473638023</v>
      </c>
      <c r="F83" s="43" t="s">
        <v>616</v>
      </c>
      <c r="G83" s="43" t="s">
        <v>617</v>
      </c>
      <c r="H83" s="42">
        <v>63720</v>
      </c>
      <c r="I83" s="43" t="s">
        <v>618</v>
      </c>
      <c r="J83" s="34" t="s">
        <v>226</v>
      </c>
    </row>
    <row r="84" spans="1:14" x14ac:dyDescent="0.25">
      <c r="A84" s="39">
        <v>63</v>
      </c>
      <c r="B84" s="33" t="s">
        <v>92</v>
      </c>
      <c r="C84" s="34" t="s">
        <v>227</v>
      </c>
      <c r="D84" s="45" t="s">
        <v>619</v>
      </c>
      <c r="E84" s="41">
        <v>473656615</v>
      </c>
      <c r="F84" s="45" t="s">
        <v>390</v>
      </c>
      <c r="G84" s="45" t="s">
        <v>620</v>
      </c>
      <c r="H84" s="42">
        <v>63210</v>
      </c>
      <c r="I84" s="44" t="s">
        <v>621</v>
      </c>
      <c r="J84" s="34" t="s">
        <v>227</v>
      </c>
      <c r="K84" s="45"/>
      <c r="L84" s="45"/>
    </row>
    <row r="85" spans="1:14" x14ac:dyDescent="0.25">
      <c r="A85" s="39">
        <v>63</v>
      </c>
      <c r="B85" s="33" t="s">
        <v>92</v>
      </c>
      <c r="C85" s="34" t="s">
        <v>864</v>
      </c>
      <c r="D85" s="45" t="s">
        <v>622</v>
      </c>
      <c r="E85" s="41" t="s">
        <v>865</v>
      </c>
      <c r="F85" s="45" t="s">
        <v>866</v>
      </c>
      <c r="G85" s="45" t="s">
        <v>867</v>
      </c>
      <c r="H85" s="42">
        <v>63350</v>
      </c>
      <c r="I85" s="84" t="s">
        <v>868</v>
      </c>
      <c r="J85" s="34" t="s">
        <v>864</v>
      </c>
      <c r="K85" s="45"/>
      <c r="L85" s="45"/>
    </row>
    <row r="86" spans="1:14" x14ac:dyDescent="0.25">
      <c r="A86" s="39">
        <v>63</v>
      </c>
      <c r="B86" s="33" t="s">
        <v>92</v>
      </c>
      <c r="C86" s="34" t="s">
        <v>228</v>
      </c>
      <c r="D86" s="45" t="s">
        <v>623</v>
      </c>
      <c r="E86" s="41" t="s">
        <v>624</v>
      </c>
      <c r="F86" s="45" t="s">
        <v>625</v>
      </c>
      <c r="G86" s="45" t="s">
        <v>626</v>
      </c>
      <c r="H86" s="42">
        <v>63740</v>
      </c>
      <c r="I86" s="44" t="s">
        <v>627</v>
      </c>
      <c r="J86" s="34" t="s">
        <v>228</v>
      </c>
      <c r="K86" s="45"/>
      <c r="L86" s="45"/>
    </row>
    <row r="87" spans="1:14" x14ac:dyDescent="0.25">
      <c r="A87" s="39">
        <v>63</v>
      </c>
      <c r="B87" s="33" t="s">
        <v>93</v>
      </c>
      <c r="C87" s="34" t="s">
        <v>229</v>
      </c>
      <c r="D87" s="40" t="s">
        <v>628</v>
      </c>
      <c r="E87" s="41">
        <v>473658289</v>
      </c>
      <c r="F87" s="40" t="s">
        <v>629</v>
      </c>
      <c r="G87" s="40" t="s">
        <v>630</v>
      </c>
      <c r="H87" s="42">
        <v>63210</v>
      </c>
      <c r="I87" s="43" t="s">
        <v>631</v>
      </c>
      <c r="J87" s="34" t="s">
        <v>229</v>
      </c>
      <c r="K87" s="43"/>
      <c r="N87" s="43"/>
    </row>
    <row r="88" spans="1:14" x14ac:dyDescent="0.25">
      <c r="A88" s="39">
        <v>63</v>
      </c>
      <c r="B88" s="33" t="s">
        <v>93</v>
      </c>
      <c r="C88" s="34" t="s">
        <v>230</v>
      </c>
      <c r="D88" s="40" t="s">
        <v>632</v>
      </c>
      <c r="E88" s="41">
        <v>473837250</v>
      </c>
      <c r="F88" s="40" t="s">
        <v>633</v>
      </c>
      <c r="G88" s="40" t="s">
        <v>634</v>
      </c>
      <c r="H88" s="42">
        <v>63370</v>
      </c>
      <c r="I88" s="43" t="s">
        <v>635</v>
      </c>
      <c r="J88" s="34" t="s">
        <v>230</v>
      </c>
      <c r="K88" s="43"/>
      <c r="N88" s="43"/>
    </row>
    <row r="89" spans="1:14" x14ac:dyDescent="0.25">
      <c r="A89" s="39">
        <v>63</v>
      </c>
      <c r="B89" s="33" t="s">
        <v>93</v>
      </c>
      <c r="C89" s="34" t="s">
        <v>231</v>
      </c>
      <c r="D89" s="40" t="s">
        <v>636</v>
      </c>
      <c r="E89" s="41">
        <v>473857284</v>
      </c>
      <c r="F89" s="40" t="s">
        <v>637</v>
      </c>
      <c r="G89" s="40" t="s">
        <v>638</v>
      </c>
      <c r="H89" s="42">
        <v>63390</v>
      </c>
      <c r="I89" s="43" t="s">
        <v>639</v>
      </c>
      <c r="J89" s="34" t="s">
        <v>231</v>
      </c>
      <c r="K89" s="43"/>
      <c r="N89" s="43"/>
    </row>
    <row r="90" spans="1:14" x14ac:dyDescent="0.25">
      <c r="A90" s="39">
        <v>63</v>
      </c>
      <c r="B90" s="33" t="s">
        <v>93</v>
      </c>
      <c r="C90" s="34" t="s">
        <v>232</v>
      </c>
      <c r="D90" s="43" t="s">
        <v>640</v>
      </c>
      <c r="E90" s="41">
        <v>473857284</v>
      </c>
      <c r="F90" s="43" t="s">
        <v>641</v>
      </c>
      <c r="G90" s="43" t="s">
        <v>642</v>
      </c>
      <c r="H90" s="42">
        <v>63390</v>
      </c>
      <c r="I90" s="43" t="s">
        <v>639</v>
      </c>
      <c r="J90" s="34" t="s">
        <v>232</v>
      </c>
    </row>
    <row r="91" spans="1:14" x14ac:dyDescent="0.25">
      <c r="A91" s="39">
        <v>69</v>
      </c>
      <c r="B91" s="33" t="s">
        <v>91</v>
      </c>
      <c r="C91" s="34" t="s">
        <v>233</v>
      </c>
      <c r="D91" s="43" t="s">
        <v>643</v>
      </c>
      <c r="E91" s="41">
        <v>478567380</v>
      </c>
      <c r="F91" s="43" t="s">
        <v>644</v>
      </c>
      <c r="G91" s="43" t="s">
        <v>645</v>
      </c>
      <c r="H91" s="42">
        <v>69230</v>
      </c>
      <c r="I91" s="43" t="s">
        <v>646</v>
      </c>
      <c r="J91" s="34" t="s">
        <v>233</v>
      </c>
    </row>
    <row r="92" spans="1:14" x14ac:dyDescent="0.25">
      <c r="A92" s="39">
        <v>69</v>
      </c>
      <c r="B92" s="33" t="s">
        <v>91</v>
      </c>
      <c r="C92" s="34" t="s">
        <v>234</v>
      </c>
      <c r="D92" s="43" t="s">
        <v>647</v>
      </c>
      <c r="E92" s="41">
        <v>478484224</v>
      </c>
      <c r="F92" s="43" t="s">
        <v>648</v>
      </c>
      <c r="G92" s="43" t="s">
        <v>649</v>
      </c>
      <c r="H92" s="42">
        <v>69590</v>
      </c>
      <c r="I92" s="43" t="s">
        <v>650</v>
      </c>
      <c r="J92" s="34" t="s">
        <v>234</v>
      </c>
    </row>
    <row r="93" spans="1:14" x14ac:dyDescent="0.25">
      <c r="A93" s="39">
        <v>69</v>
      </c>
      <c r="B93" s="33" t="s">
        <v>91</v>
      </c>
      <c r="C93" s="34" t="s">
        <v>235</v>
      </c>
      <c r="D93" s="43" t="s">
        <v>651</v>
      </c>
      <c r="E93" s="41">
        <v>478351130</v>
      </c>
      <c r="F93" s="43" t="s">
        <v>652</v>
      </c>
      <c r="G93" s="43" t="s">
        <v>653</v>
      </c>
      <c r="H93" s="42">
        <v>69760</v>
      </c>
      <c r="I93" s="43" t="s">
        <v>654</v>
      </c>
      <c r="J93" s="34" t="s">
        <v>235</v>
      </c>
    </row>
    <row r="94" spans="1:14" x14ac:dyDescent="0.25">
      <c r="A94" s="39">
        <v>69</v>
      </c>
      <c r="B94" s="33" t="s">
        <v>92</v>
      </c>
      <c r="C94" s="34" t="s">
        <v>236</v>
      </c>
      <c r="D94" s="43" t="s">
        <v>655</v>
      </c>
      <c r="E94" s="41">
        <v>474720590</v>
      </c>
      <c r="F94" s="43" t="s">
        <v>656</v>
      </c>
      <c r="G94" s="43" t="s">
        <v>657</v>
      </c>
      <c r="H94" s="42">
        <v>69210</v>
      </c>
      <c r="I94" s="43" t="s">
        <v>658</v>
      </c>
      <c r="J94" s="34" t="s">
        <v>236</v>
      </c>
    </row>
    <row r="95" spans="1:14" x14ac:dyDescent="0.25">
      <c r="A95" s="39">
        <v>69</v>
      </c>
      <c r="B95" s="33" t="s">
        <v>92</v>
      </c>
      <c r="C95" s="34" t="s">
        <v>237</v>
      </c>
      <c r="D95" s="43" t="s">
        <v>659</v>
      </c>
      <c r="E95" s="41">
        <v>474668151</v>
      </c>
      <c r="F95" s="43" t="s">
        <v>660</v>
      </c>
      <c r="G95" s="43" t="s">
        <v>661</v>
      </c>
      <c r="H95" s="42">
        <v>69220</v>
      </c>
      <c r="I95" s="43" t="s">
        <v>662</v>
      </c>
      <c r="J95" s="34" t="s">
        <v>237</v>
      </c>
    </row>
    <row r="96" spans="1:14" x14ac:dyDescent="0.25">
      <c r="A96" s="39">
        <v>69</v>
      </c>
      <c r="B96" s="33" t="s">
        <v>92</v>
      </c>
      <c r="C96" s="34" t="s">
        <v>238</v>
      </c>
      <c r="D96" s="43" t="s">
        <v>663</v>
      </c>
      <c r="E96" s="41">
        <v>478198050</v>
      </c>
      <c r="F96" s="43" t="s">
        <v>664</v>
      </c>
      <c r="G96" s="43" t="s">
        <v>665</v>
      </c>
      <c r="H96" s="42">
        <v>69280</v>
      </c>
      <c r="I96" s="43" t="s">
        <v>666</v>
      </c>
      <c r="J96" s="34" t="s">
        <v>238</v>
      </c>
    </row>
    <row r="97" spans="1:14" x14ac:dyDescent="0.25">
      <c r="A97" s="39">
        <v>69</v>
      </c>
      <c r="B97" s="33" t="s">
        <v>92</v>
      </c>
      <c r="C97" s="34" t="s">
        <v>239</v>
      </c>
      <c r="D97" s="43" t="s">
        <v>667</v>
      </c>
      <c r="E97" s="41">
        <v>478439394</v>
      </c>
      <c r="F97" s="43" t="s">
        <v>668</v>
      </c>
      <c r="G97" s="43" t="s">
        <v>669</v>
      </c>
      <c r="H97" s="42">
        <v>69380</v>
      </c>
      <c r="I97" s="43" t="s">
        <v>670</v>
      </c>
      <c r="J97" s="34" t="s">
        <v>239</v>
      </c>
    </row>
    <row r="98" spans="1:14" x14ac:dyDescent="0.25">
      <c r="A98" s="39">
        <v>69</v>
      </c>
      <c r="B98" s="33" t="s">
        <v>92</v>
      </c>
      <c r="C98" s="34" t="s">
        <v>240</v>
      </c>
      <c r="D98" s="43" t="s">
        <v>671</v>
      </c>
      <c r="E98" s="41">
        <v>474604222</v>
      </c>
      <c r="F98" s="43" t="s">
        <v>672</v>
      </c>
      <c r="G98" s="43" t="s">
        <v>673</v>
      </c>
      <c r="H98" s="42">
        <v>69480</v>
      </c>
      <c r="I98" s="43" t="s">
        <v>674</v>
      </c>
      <c r="J98" s="34" t="s">
        <v>240</v>
      </c>
    </row>
    <row r="99" spans="1:14" x14ac:dyDescent="0.25">
      <c r="A99" s="39">
        <v>69</v>
      </c>
      <c r="B99" s="33" t="s">
        <v>92</v>
      </c>
      <c r="C99" s="34" t="s">
        <v>241</v>
      </c>
      <c r="D99" s="45" t="s">
        <v>675</v>
      </c>
      <c r="E99" s="41">
        <v>474058130</v>
      </c>
      <c r="F99" s="45" t="s">
        <v>676</v>
      </c>
      <c r="G99" s="45" t="s">
        <v>677</v>
      </c>
      <c r="H99" s="42">
        <v>69490</v>
      </c>
      <c r="I99" s="44" t="s">
        <v>678</v>
      </c>
      <c r="J99" s="34" t="s">
        <v>241</v>
      </c>
      <c r="K99" s="45"/>
      <c r="L99" s="45"/>
    </row>
    <row r="100" spans="1:14" x14ac:dyDescent="0.25">
      <c r="A100" s="39">
        <v>69</v>
      </c>
      <c r="B100" s="33" t="s">
        <v>92</v>
      </c>
      <c r="C100" s="34" t="s">
        <v>242</v>
      </c>
      <c r="D100" s="45" t="s">
        <v>679</v>
      </c>
      <c r="E100" s="41">
        <v>474030548</v>
      </c>
      <c r="F100" s="45" t="s">
        <v>680</v>
      </c>
      <c r="G100" s="45" t="s">
        <v>681</v>
      </c>
      <c r="H100" s="42">
        <v>69870</v>
      </c>
      <c r="I100" s="44" t="s">
        <v>682</v>
      </c>
      <c r="J100" s="34" t="s">
        <v>242</v>
      </c>
      <c r="K100" s="45"/>
      <c r="L100" s="45"/>
    </row>
    <row r="101" spans="1:14" x14ac:dyDescent="0.25">
      <c r="A101" s="39">
        <v>69</v>
      </c>
      <c r="B101" s="33" t="s">
        <v>92</v>
      </c>
      <c r="C101" s="34" t="s">
        <v>243</v>
      </c>
      <c r="D101" s="45" t="s">
        <v>683</v>
      </c>
      <c r="E101" s="41">
        <v>474042102</v>
      </c>
      <c r="F101" s="45" t="s">
        <v>684</v>
      </c>
      <c r="G101" s="45" t="s">
        <v>685</v>
      </c>
      <c r="H101" s="42">
        <v>69910</v>
      </c>
      <c r="I101" s="44" t="s">
        <v>686</v>
      </c>
      <c r="J101" s="34" t="s">
        <v>243</v>
      </c>
      <c r="K101" s="45"/>
      <c r="L101" s="45"/>
    </row>
    <row r="102" spans="1:14" x14ac:dyDescent="0.25">
      <c r="A102" s="39">
        <v>69</v>
      </c>
      <c r="B102" s="33" t="s">
        <v>92</v>
      </c>
      <c r="C102" s="34" t="s">
        <v>244</v>
      </c>
      <c r="D102" s="40" t="s">
        <v>687</v>
      </c>
      <c r="E102" s="41">
        <v>474705072</v>
      </c>
      <c r="F102" s="40" t="s">
        <v>688</v>
      </c>
      <c r="G102" s="40" t="s">
        <v>689</v>
      </c>
      <c r="H102" s="42">
        <v>69930</v>
      </c>
      <c r="I102" s="43" t="s">
        <v>690</v>
      </c>
      <c r="J102" s="34" t="s">
        <v>244</v>
      </c>
    </row>
    <row r="103" spans="1:14" x14ac:dyDescent="0.25">
      <c r="A103" s="39">
        <v>69</v>
      </c>
      <c r="B103" s="33" t="s">
        <v>93</v>
      </c>
      <c r="C103" s="34" t="s">
        <v>245</v>
      </c>
      <c r="D103" s="40" t="s">
        <v>691</v>
      </c>
      <c r="E103" s="41">
        <v>474664597</v>
      </c>
      <c r="F103" s="40" t="s">
        <v>692</v>
      </c>
      <c r="G103" s="40" t="s">
        <v>693</v>
      </c>
      <c r="H103" s="42">
        <v>69220</v>
      </c>
      <c r="I103" s="43" t="s">
        <v>694</v>
      </c>
      <c r="J103" s="34" t="s">
        <v>245</v>
      </c>
      <c r="K103" s="43"/>
      <c r="N103" s="43"/>
    </row>
    <row r="104" spans="1:14" x14ac:dyDescent="0.25">
      <c r="A104" s="39">
        <v>69</v>
      </c>
      <c r="B104" s="33" t="s">
        <v>93</v>
      </c>
      <c r="C104" s="34" t="s">
        <v>246</v>
      </c>
      <c r="D104" s="45" t="s">
        <v>695</v>
      </c>
      <c r="E104" s="41">
        <v>478567575</v>
      </c>
      <c r="F104" s="45" t="s">
        <v>696</v>
      </c>
      <c r="G104" s="45" t="s">
        <v>645</v>
      </c>
      <c r="H104" s="42">
        <v>69230</v>
      </c>
      <c r="I104" s="44" t="s">
        <v>697</v>
      </c>
      <c r="J104" s="34" t="s">
        <v>246</v>
      </c>
      <c r="K104" s="45"/>
      <c r="L104" s="45"/>
    </row>
    <row r="105" spans="1:14" x14ac:dyDescent="0.25">
      <c r="A105" s="39">
        <v>69</v>
      </c>
      <c r="B105" s="33" t="s">
        <v>93</v>
      </c>
      <c r="C105" s="34" t="s">
        <v>247</v>
      </c>
      <c r="D105" s="45" t="s">
        <v>698</v>
      </c>
      <c r="E105" s="41">
        <v>478666400</v>
      </c>
      <c r="F105" s="45" t="s">
        <v>699</v>
      </c>
      <c r="G105" s="45" t="s">
        <v>700</v>
      </c>
      <c r="H105" s="42">
        <v>69570</v>
      </c>
      <c r="I105" s="44" t="s">
        <v>701</v>
      </c>
      <c r="J105" s="34" t="s">
        <v>247</v>
      </c>
      <c r="K105" s="45"/>
      <c r="L105" s="45"/>
    </row>
    <row r="106" spans="1:14" x14ac:dyDescent="0.25">
      <c r="A106" s="39">
        <v>69</v>
      </c>
      <c r="B106" s="33" t="s">
        <v>94</v>
      </c>
      <c r="C106" s="34" t="s">
        <v>248</v>
      </c>
      <c r="D106" s="40" t="s">
        <v>702</v>
      </c>
      <c r="E106" s="41">
        <v>472857222</v>
      </c>
      <c r="F106" s="40" t="s">
        <v>703</v>
      </c>
      <c r="G106" s="40" t="s">
        <v>704</v>
      </c>
      <c r="H106" s="42" t="s">
        <v>705</v>
      </c>
      <c r="I106" s="46" t="s">
        <v>706</v>
      </c>
      <c r="J106" s="34" t="s">
        <v>248</v>
      </c>
      <c r="K106" s="43"/>
      <c r="N106" s="43"/>
    </row>
    <row r="107" spans="1:14" x14ac:dyDescent="0.25">
      <c r="A107" s="39">
        <v>73</v>
      </c>
      <c r="B107" s="33" t="s">
        <v>91</v>
      </c>
      <c r="C107" s="34" t="s">
        <v>249</v>
      </c>
      <c r="D107" s="40" t="s">
        <v>707</v>
      </c>
      <c r="E107" s="41">
        <v>479334422</v>
      </c>
      <c r="F107" s="40" t="s">
        <v>708</v>
      </c>
      <c r="G107" s="40" t="s">
        <v>709</v>
      </c>
      <c r="H107" s="42">
        <v>73000</v>
      </c>
      <c r="I107" s="43" t="s">
        <v>710</v>
      </c>
      <c r="J107" s="34" t="s">
        <v>249</v>
      </c>
      <c r="K107" s="43"/>
      <c r="N107" s="43"/>
    </row>
    <row r="108" spans="1:14" x14ac:dyDescent="0.25">
      <c r="A108" s="39">
        <v>73</v>
      </c>
      <c r="B108" s="33" t="s">
        <v>93</v>
      </c>
      <c r="C108" s="34" t="s">
        <v>250</v>
      </c>
      <c r="D108" s="40" t="s">
        <v>711</v>
      </c>
      <c r="E108" s="41">
        <v>479694264</v>
      </c>
      <c r="F108" s="40" t="s">
        <v>712</v>
      </c>
      <c r="G108" s="40" t="s">
        <v>713</v>
      </c>
      <c r="H108" s="42">
        <v>73160</v>
      </c>
      <c r="I108" s="43" t="s">
        <v>714</v>
      </c>
      <c r="J108" s="34" t="s">
        <v>250</v>
      </c>
      <c r="K108" s="43"/>
      <c r="N108" s="43"/>
    </row>
    <row r="109" spans="1:14" x14ac:dyDescent="0.25">
      <c r="A109" s="39">
        <v>73</v>
      </c>
      <c r="B109" s="33" t="s">
        <v>93</v>
      </c>
      <c r="C109" s="34" t="s">
        <v>251</v>
      </c>
      <c r="D109" s="40" t="s">
        <v>715</v>
      </c>
      <c r="E109" s="41">
        <v>479254180</v>
      </c>
      <c r="F109" s="40" t="s">
        <v>716</v>
      </c>
      <c r="G109" s="40" t="s">
        <v>717</v>
      </c>
      <c r="H109" s="42">
        <v>73290</v>
      </c>
      <c r="I109" s="43" t="s">
        <v>718</v>
      </c>
      <c r="J109" s="34" t="s">
        <v>251</v>
      </c>
      <c r="K109" s="43"/>
      <c r="N109" s="43"/>
    </row>
    <row r="110" spans="1:14" x14ac:dyDescent="0.25">
      <c r="A110" s="39">
        <v>74</v>
      </c>
      <c r="B110" s="33" t="s">
        <v>91</v>
      </c>
      <c r="C110" s="34" t="s">
        <v>252</v>
      </c>
      <c r="D110" s="43" t="s">
        <v>719</v>
      </c>
      <c r="E110" s="41">
        <v>450710073</v>
      </c>
      <c r="F110" s="43" t="s">
        <v>720</v>
      </c>
      <c r="G110" s="43" t="s">
        <v>721</v>
      </c>
      <c r="H110" s="42">
        <v>74200</v>
      </c>
      <c r="I110" s="43" t="s">
        <v>722</v>
      </c>
      <c r="J110" s="34" t="s">
        <v>252</v>
      </c>
    </row>
    <row r="111" spans="1:14" x14ac:dyDescent="0.25">
      <c r="A111" s="39">
        <v>74</v>
      </c>
      <c r="B111" s="33" t="s">
        <v>91</v>
      </c>
      <c r="C111" s="34" t="s">
        <v>253</v>
      </c>
      <c r="D111" s="43" t="s">
        <v>723</v>
      </c>
      <c r="E111" s="41">
        <v>450438765</v>
      </c>
      <c r="F111" s="43" t="s">
        <v>724</v>
      </c>
      <c r="G111" s="43" t="s">
        <v>725</v>
      </c>
      <c r="H111" s="42">
        <v>74930</v>
      </c>
      <c r="I111" s="43" t="s">
        <v>726</v>
      </c>
      <c r="J111" s="34" t="s">
        <v>253</v>
      </c>
    </row>
    <row r="112" spans="1:14" x14ac:dyDescent="0.25">
      <c r="A112" s="39">
        <v>74</v>
      </c>
      <c r="B112" s="33" t="s">
        <v>91</v>
      </c>
      <c r="C112" s="34" t="s">
        <v>254</v>
      </c>
      <c r="D112" s="43" t="s">
        <v>727</v>
      </c>
      <c r="E112" s="41">
        <v>450462026</v>
      </c>
      <c r="F112" s="43" t="s">
        <v>728</v>
      </c>
      <c r="G112" s="43" t="s">
        <v>729</v>
      </c>
      <c r="H112" s="42">
        <v>74330</v>
      </c>
      <c r="I112" s="43" t="s">
        <v>730</v>
      </c>
      <c r="J112" s="34" t="s">
        <v>254</v>
      </c>
    </row>
    <row r="113" spans="1:12" x14ac:dyDescent="0.25">
      <c r="A113" s="39">
        <v>74</v>
      </c>
      <c r="B113" s="33" t="s">
        <v>91</v>
      </c>
      <c r="C113" s="34" t="s">
        <v>255</v>
      </c>
      <c r="D113" s="43" t="s">
        <v>731</v>
      </c>
      <c r="E113" s="41">
        <v>450462026</v>
      </c>
      <c r="F113" s="43" t="s">
        <v>732</v>
      </c>
      <c r="G113" s="43" t="s">
        <v>733</v>
      </c>
      <c r="H113" s="42" t="s">
        <v>734</v>
      </c>
      <c r="I113" s="43" t="s">
        <v>730</v>
      </c>
      <c r="J113" s="34" t="s">
        <v>255</v>
      </c>
    </row>
    <row r="114" spans="1:12" x14ac:dyDescent="0.25">
      <c r="A114" s="39">
        <v>74</v>
      </c>
      <c r="B114" s="33" t="s">
        <v>91</v>
      </c>
      <c r="C114" s="34" t="s">
        <v>256</v>
      </c>
      <c r="D114" s="43" t="s">
        <v>735</v>
      </c>
      <c r="E114" s="41">
        <v>450586193</v>
      </c>
      <c r="F114" s="43" t="s">
        <v>736</v>
      </c>
      <c r="G114" s="43" t="s">
        <v>737</v>
      </c>
      <c r="H114" s="42">
        <v>74920</v>
      </c>
      <c r="I114" s="43" t="s">
        <v>738</v>
      </c>
      <c r="J114" s="34" t="s">
        <v>256</v>
      </c>
    </row>
    <row r="115" spans="1:12" x14ac:dyDescent="0.25">
      <c r="A115" s="39">
        <v>74</v>
      </c>
      <c r="B115" s="33" t="s">
        <v>92</v>
      </c>
      <c r="C115" s="34" t="s">
        <v>257</v>
      </c>
      <c r="D115" s="43" t="s">
        <v>739</v>
      </c>
      <c r="E115" s="41">
        <v>450275781</v>
      </c>
      <c r="F115" s="43" t="s">
        <v>740</v>
      </c>
      <c r="G115" s="43" t="s">
        <v>741</v>
      </c>
      <c r="H115" s="42">
        <v>74230</v>
      </c>
      <c r="I115" s="43" t="s">
        <v>742</v>
      </c>
      <c r="J115" s="34" t="s">
        <v>257</v>
      </c>
    </row>
    <row r="116" spans="1:12" x14ac:dyDescent="0.25">
      <c r="A116" s="39">
        <v>74</v>
      </c>
      <c r="B116" s="33" t="s">
        <v>92</v>
      </c>
      <c r="C116" s="34" t="s">
        <v>258</v>
      </c>
      <c r="D116" s="43" t="s">
        <v>743</v>
      </c>
      <c r="E116" s="41">
        <v>450020079</v>
      </c>
      <c r="F116" s="43" t="s">
        <v>744</v>
      </c>
      <c r="G116" s="43" t="s">
        <v>745</v>
      </c>
      <c r="H116" s="42">
        <v>74230</v>
      </c>
      <c r="I116" s="43" t="s">
        <v>746</v>
      </c>
      <c r="J116" s="34" t="s">
        <v>258</v>
      </c>
    </row>
    <row r="117" spans="1:12" x14ac:dyDescent="0.25">
      <c r="A117" s="39">
        <v>74</v>
      </c>
      <c r="B117" s="33" t="s">
        <v>92</v>
      </c>
      <c r="C117" s="34" t="s">
        <v>259</v>
      </c>
      <c r="D117" s="43" t="s">
        <v>747</v>
      </c>
      <c r="E117" s="41">
        <v>450020052</v>
      </c>
      <c r="F117" s="43" t="s">
        <v>748</v>
      </c>
      <c r="G117" s="43" t="s">
        <v>745</v>
      </c>
      <c r="H117" s="42">
        <v>74230</v>
      </c>
      <c r="I117" s="43" t="s">
        <v>749</v>
      </c>
      <c r="J117" s="34" t="s">
        <v>259</v>
      </c>
    </row>
    <row r="118" spans="1:12" x14ac:dyDescent="0.25">
      <c r="A118" s="39">
        <v>74</v>
      </c>
      <c r="B118" s="33" t="s">
        <v>92</v>
      </c>
      <c r="C118" s="34" t="s">
        <v>260</v>
      </c>
      <c r="D118" s="43" t="s">
        <v>750</v>
      </c>
      <c r="E118" s="41">
        <v>450687055</v>
      </c>
      <c r="F118" s="43" t="s">
        <v>751</v>
      </c>
      <c r="G118" s="43" t="s">
        <v>752</v>
      </c>
      <c r="H118" s="42">
        <v>74330</v>
      </c>
      <c r="I118" s="43" t="s">
        <v>753</v>
      </c>
      <c r="J118" s="34" t="s">
        <v>260</v>
      </c>
    </row>
    <row r="119" spans="1:12" x14ac:dyDescent="0.25">
      <c r="A119" s="39">
        <v>74</v>
      </c>
      <c r="B119" s="33" t="s">
        <v>92</v>
      </c>
      <c r="C119" s="34" t="s">
        <v>261</v>
      </c>
      <c r="D119" s="45" t="s">
        <v>754</v>
      </c>
      <c r="E119" s="41">
        <v>450442630</v>
      </c>
      <c r="F119" s="45" t="s">
        <v>755</v>
      </c>
      <c r="G119" s="45" t="s">
        <v>756</v>
      </c>
      <c r="H119" s="42">
        <v>74350</v>
      </c>
      <c r="I119" s="44" t="s">
        <v>757</v>
      </c>
      <c r="J119" s="34" t="s">
        <v>261</v>
      </c>
      <c r="K119" s="45"/>
      <c r="L119" s="45"/>
    </row>
    <row r="120" spans="1:12" x14ac:dyDescent="0.25">
      <c r="A120" s="39">
        <v>74</v>
      </c>
      <c r="B120" s="33" t="s">
        <v>92</v>
      </c>
      <c r="C120" s="34" t="s">
        <v>262</v>
      </c>
      <c r="D120" s="45" t="s">
        <v>758</v>
      </c>
      <c r="E120" s="41">
        <v>450392006</v>
      </c>
      <c r="F120" s="45" t="s">
        <v>759</v>
      </c>
      <c r="G120" s="45" t="s">
        <v>760</v>
      </c>
      <c r="H120" s="42">
        <v>74380</v>
      </c>
      <c r="I120" s="47" t="s">
        <v>761</v>
      </c>
      <c r="J120" s="34" t="s">
        <v>262</v>
      </c>
      <c r="K120" s="45"/>
      <c r="L120" s="45"/>
    </row>
    <row r="121" spans="1:12" x14ac:dyDescent="0.25">
      <c r="A121" s="39">
        <v>74</v>
      </c>
      <c r="B121" s="33" t="s">
        <v>92</v>
      </c>
      <c r="C121" s="34" t="s">
        <v>263</v>
      </c>
      <c r="D121" s="40" t="s">
        <v>762</v>
      </c>
      <c r="E121" s="41">
        <v>450580816</v>
      </c>
      <c r="F121" s="40" t="s">
        <v>763</v>
      </c>
      <c r="G121" s="40" t="s">
        <v>764</v>
      </c>
      <c r="H121" s="42">
        <v>74700</v>
      </c>
      <c r="I121" s="46" t="s">
        <v>765</v>
      </c>
      <c r="J121" s="34" t="s">
        <v>263</v>
      </c>
    </row>
    <row r="122" spans="1:12" x14ac:dyDescent="0.25">
      <c r="A122" s="39">
        <v>74</v>
      </c>
      <c r="B122" s="33" t="s">
        <v>92</v>
      </c>
      <c r="C122" s="34" t="s">
        <v>264</v>
      </c>
      <c r="D122" s="40" t="s">
        <v>766</v>
      </c>
      <c r="E122" s="41">
        <v>450561305</v>
      </c>
      <c r="F122" s="40" t="s">
        <v>767</v>
      </c>
      <c r="G122" s="40" t="s">
        <v>768</v>
      </c>
      <c r="H122" s="42">
        <v>74910</v>
      </c>
      <c r="I122" s="46" t="s">
        <v>769</v>
      </c>
      <c r="J122" s="34" t="s">
        <v>264</v>
      </c>
    </row>
    <row r="123" spans="1:12" x14ac:dyDescent="0.25">
      <c r="A123" s="39">
        <v>74</v>
      </c>
      <c r="B123" s="33" t="s">
        <v>92</v>
      </c>
      <c r="C123" s="34" t="s">
        <v>265</v>
      </c>
      <c r="D123" s="40" t="s">
        <v>770</v>
      </c>
      <c r="E123" s="41">
        <v>450276581</v>
      </c>
      <c r="F123" s="40" t="s">
        <v>771</v>
      </c>
      <c r="G123" s="40" t="s">
        <v>772</v>
      </c>
      <c r="H123" s="42">
        <v>74940</v>
      </c>
      <c r="I123" s="46" t="s">
        <v>773</v>
      </c>
      <c r="J123" s="34" t="s">
        <v>265</v>
      </c>
    </row>
    <row r="124" spans="1:12" x14ac:dyDescent="0.25">
      <c r="A124" s="39">
        <v>74</v>
      </c>
      <c r="B124" s="33" t="s">
        <v>93</v>
      </c>
      <c r="C124" s="34" t="s">
        <v>266</v>
      </c>
      <c r="D124" s="40" t="s">
        <v>774</v>
      </c>
      <c r="E124" s="41">
        <v>450036201</v>
      </c>
      <c r="F124" s="40" t="s">
        <v>775</v>
      </c>
      <c r="G124" s="40" t="s">
        <v>776</v>
      </c>
      <c r="H124" s="42">
        <v>74130</v>
      </c>
      <c r="I124" s="43" t="s">
        <v>777</v>
      </c>
      <c r="J124" s="34" t="s">
        <v>266</v>
      </c>
    </row>
    <row r="125" spans="1:12" x14ac:dyDescent="0.25">
      <c r="A125" s="39">
        <v>74</v>
      </c>
      <c r="B125" s="33" t="s">
        <v>93</v>
      </c>
      <c r="C125" s="34" t="s">
        <v>267</v>
      </c>
      <c r="D125" s="40" t="s">
        <v>778</v>
      </c>
      <c r="E125" s="41">
        <v>450030103</v>
      </c>
      <c r="F125" s="40" t="s">
        <v>779</v>
      </c>
      <c r="G125" s="40" t="s">
        <v>780</v>
      </c>
      <c r="H125" s="42">
        <v>74800</v>
      </c>
      <c r="I125" s="43" t="s">
        <v>781</v>
      </c>
      <c r="J125" s="34" t="s">
        <v>267</v>
      </c>
    </row>
    <row r="127" spans="1:12" x14ac:dyDescent="0.25">
      <c r="E127" s="48"/>
      <c r="F127" s="49"/>
      <c r="G127" s="50"/>
      <c r="H127" s="50"/>
      <c r="I127" s="51"/>
    </row>
    <row r="128" spans="1:12" x14ac:dyDescent="0.25">
      <c r="G128" s="52" t="s">
        <v>765</v>
      </c>
    </row>
    <row r="129" spans="7:7" x14ac:dyDescent="0.25">
      <c r="G129" s="52" t="s">
        <v>757</v>
      </c>
    </row>
    <row r="130" spans="7:7" x14ac:dyDescent="0.25">
      <c r="G130" s="52" t="s">
        <v>749</v>
      </c>
    </row>
  </sheetData>
  <sheetProtection selectLockedCells="1" selectUnlockedCells="1"/>
  <autoFilter ref="A1:N125" xr:uid="{00000000-0009-0000-0000-000004000000}"/>
  <hyperlinks>
    <hyperlink ref="I41" r:id="rId1" xr:uid="{00000000-0004-0000-0400-000000000000}"/>
    <hyperlink ref="I106" r:id="rId2" xr:uid="{00000000-0004-0000-0400-000001000000}"/>
    <hyperlink ref="I120" r:id="rId3" xr:uid="{00000000-0004-0000-0400-000002000000}"/>
    <hyperlink ref="I121" r:id="rId4" xr:uid="{00000000-0004-0000-0400-000003000000}"/>
    <hyperlink ref="I122" r:id="rId5" xr:uid="{00000000-0004-0000-0400-000004000000}"/>
    <hyperlink ref="I123" r:id="rId6" xr:uid="{00000000-0004-0000-0400-000005000000}"/>
    <hyperlink ref="G128" r:id="rId7" xr:uid="{00000000-0004-0000-0400-000006000000}"/>
    <hyperlink ref="G129" r:id="rId8" xr:uid="{00000000-0004-0000-0400-000007000000}"/>
    <hyperlink ref="G130" r:id="rId9" xr:uid="{00000000-0004-0000-0400-000008000000}"/>
    <hyperlink ref="I85" r:id="rId10" xr:uid="{00000000-0004-0000-0400-000009000000}"/>
  </hyperlinks>
  <pageMargins left="0.59027777777777779" right="0.59027777777777779" top="0.98402777777777772" bottom="0.98402777777777772" header="0.51180555555555551" footer="0.59027777777777779"/>
  <pageSetup paperSize="9" firstPageNumber="0" orientation="portrait" horizontalDpi="300" verticalDpi="300" r:id="rId11"/>
  <headerFooter alignWithMargins="0">
    <oddFooter>&amp;CDRAAF Auvergne-Rhône-Alpes
16 B rue Aimé Rudel - BP 45 - 63370 LEMPDES
Service régional de la Formation et du Développement</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55"/>
  <sheetViews>
    <sheetView workbookViewId="0">
      <selection activeCell="D38" sqref="D38"/>
    </sheetView>
  </sheetViews>
  <sheetFormatPr baseColWidth="10" defaultRowHeight="13.8" x14ac:dyDescent="0.25"/>
  <cols>
    <col min="1" max="1" width="42" style="53" customWidth="1"/>
    <col min="2" max="2" width="78.5" style="53" customWidth="1"/>
    <col min="3" max="3" width="29.3984375" customWidth="1"/>
  </cols>
  <sheetData>
    <row r="1" spans="1:5" x14ac:dyDescent="0.25">
      <c r="A1" s="54" t="s">
        <v>782</v>
      </c>
      <c r="B1" s="54" t="s">
        <v>783</v>
      </c>
    </row>
    <row r="2" spans="1:5" x14ac:dyDescent="0.25">
      <c r="A2" s="55" t="s">
        <v>76</v>
      </c>
      <c r="B2" s="55" t="s">
        <v>784</v>
      </c>
      <c r="C2" t="s">
        <v>785</v>
      </c>
    </row>
    <row r="3" spans="1:5" x14ac:dyDescent="0.25">
      <c r="A3" s="55" t="s">
        <v>76</v>
      </c>
      <c r="B3" s="55" t="s">
        <v>786</v>
      </c>
    </row>
    <row r="4" spans="1:5" x14ac:dyDescent="0.25">
      <c r="A4" s="56" t="s">
        <v>77</v>
      </c>
      <c r="B4" s="56" t="s">
        <v>787</v>
      </c>
    </row>
    <row r="5" spans="1:5" x14ac:dyDescent="0.25">
      <c r="A5" s="56" t="s">
        <v>77</v>
      </c>
      <c r="B5" s="56" t="s">
        <v>788</v>
      </c>
    </row>
    <row r="6" spans="1:5" x14ac:dyDescent="0.25">
      <c r="A6" s="56" t="s">
        <v>77</v>
      </c>
      <c r="B6" s="56" t="s">
        <v>789</v>
      </c>
    </row>
    <row r="7" spans="1:5" x14ac:dyDescent="0.25">
      <c r="A7" s="56" t="s">
        <v>77</v>
      </c>
      <c r="B7" s="56" t="s">
        <v>790</v>
      </c>
      <c r="C7" s="36" t="s">
        <v>145</v>
      </c>
      <c r="D7" s="29">
        <f>COUNTA(Type_Cycle)</f>
        <v>28</v>
      </c>
      <c r="E7" t="s">
        <v>791</v>
      </c>
    </row>
    <row r="8" spans="1:5" x14ac:dyDescent="0.25">
      <c r="A8" s="56" t="s">
        <v>77</v>
      </c>
      <c r="B8" s="56" t="s">
        <v>792</v>
      </c>
      <c r="C8" s="29" t="s">
        <v>793</v>
      </c>
      <c r="D8" s="29" t="e">
        <f>MATCH(Formulaire!$C$47,Type_CycleEA,0)</f>
        <v>#N/A</v>
      </c>
      <c r="E8" t="s">
        <v>794</v>
      </c>
    </row>
    <row r="9" spans="1:5" x14ac:dyDescent="0.25">
      <c r="A9" s="56" t="s">
        <v>77</v>
      </c>
      <c r="B9" s="56" t="s">
        <v>795</v>
      </c>
      <c r="C9" s="29" t="s">
        <v>796</v>
      </c>
      <c r="D9" s="29" t="e">
        <f>MATCH(Formulaire!$C$47,Type_CycleEA,1)</f>
        <v>#N/A</v>
      </c>
      <c r="E9" t="s">
        <v>797</v>
      </c>
    </row>
    <row r="10" spans="1:5" x14ac:dyDescent="0.25">
      <c r="A10" s="56" t="s">
        <v>77</v>
      </c>
      <c r="B10" s="56" t="s">
        <v>798</v>
      </c>
      <c r="C10" s="29" t="s">
        <v>153</v>
      </c>
      <c r="D10" s="29" t="e">
        <f>MATCH(Formulaire!$C$47,Type_CycleEA,1)-MATCH(Formulaire!$C$47,Type_CycleEA,0)+1</f>
        <v>#N/A</v>
      </c>
      <c r="E10" t="s">
        <v>799</v>
      </c>
    </row>
    <row r="11" spans="1:5" x14ac:dyDescent="0.25">
      <c r="A11" s="56" t="s">
        <v>77</v>
      </c>
      <c r="B11" s="56" t="s">
        <v>800</v>
      </c>
      <c r="C11" s="29" t="s">
        <v>801</v>
      </c>
      <c r="D11" s="29">
        <f ca="1">COUNTA(OFFSET(Type_CycleEA,MATCH(Formulaire!$C$47,Type_CycleEA,0)-1,1,MATCH(Formulaire!$C$47,Type_CycleEA,1)-MATCH(Formulaire!$C$47,Type_CycleEA,0)+1,1))</f>
        <v>1</v>
      </c>
      <c r="E11" s="29" t="s">
        <v>802</v>
      </c>
    </row>
    <row r="12" spans="1:5" x14ac:dyDescent="0.25">
      <c r="A12" s="56" t="s">
        <v>77</v>
      </c>
      <c r="B12" s="56" t="s">
        <v>803</v>
      </c>
      <c r="C12" s="29" t="s">
        <v>804</v>
      </c>
      <c r="D12" s="29" t="e">
        <f>#N/A</f>
        <v>#N/A</v>
      </c>
      <c r="E12" s="29" t="s">
        <v>805</v>
      </c>
    </row>
    <row r="13" spans="1:5" x14ac:dyDescent="0.25">
      <c r="A13" s="56" t="s">
        <v>77</v>
      </c>
      <c r="B13" s="56" t="s">
        <v>806</v>
      </c>
    </row>
    <row r="14" spans="1:5" x14ac:dyDescent="0.25">
      <c r="A14" s="56" t="s">
        <v>78</v>
      </c>
      <c r="B14" s="56" t="s">
        <v>807</v>
      </c>
    </row>
    <row r="15" spans="1:5" x14ac:dyDescent="0.25">
      <c r="A15" s="56" t="s">
        <v>78</v>
      </c>
      <c r="B15" s="56" t="s">
        <v>808</v>
      </c>
    </row>
    <row r="16" spans="1:5" x14ac:dyDescent="0.25">
      <c r="A16" s="56" t="s">
        <v>78</v>
      </c>
      <c r="B16" s="56" t="s">
        <v>809</v>
      </c>
    </row>
    <row r="17" spans="1:2" x14ac:dyDescent="0.25">
      <c r="A17" s="56" t="s">
        <v>78</v>
      </c>
      <c r="B17" s="56" t="s">
        <v>810</v>
      </c>
    </row>
    <row r="18" spans="1:2" x14ac:dyDescent="0.25">
      <c r="A18" s="57"/>
      <c r="B18" s="57"/>
    </row>
    <row r="19" spans="1:2" x14ac:dyDescent="0.25">
      <c r="A19" s="57"/>
      <c r="B19" s="57"/>
    </row>
    <row r="20" spans="1:2" x14ac:dyDescent="0.25">
      <c r="A20" s="57"/>
      <c r="B20" s="57"/>
    </row>
    <row r="21" spans="1:2" x14ac:dyDescent="0.25">
      <c r="A21" s="57"/>
      <c r="B21" s="57"/>
    </row>
    <row r="22" spans="1:2" x14ac:dyDescent="0.25">
      <c r="A22" s="57"/>
      <c r="B22" s="57"/>
    </row>
    <row r="23" spans="1:2" x14ac:dyDescent="0.25">
      <c r="A23" s="57"/>
      <c r="B23" s="57"/>
    </row>
    <row r="24" spans="1:2" x14ac:dyDescent="0.25">
      <c r="A24" s="57"/>
      <c r="B24" s="57"/>
    </row>
    <row r="25" spans="1:2" x14ac:dyDescent="0.25">
      <c r="A25" s="57"/>
      <c r="B25" s="57"/>
    </row>
    <row r="26" spans="1:2" x14ac:dyDescent="0.25">
      <c r="A26" s="57"/>
      <c r="B26" s="57"/>
    </row>
    <row r="27" spans="1:2" x14ac:dyDescent="0.25">
      <c r="A27" s="57"/>
      <c r="B27" s="57"/>
    </row>
    <row r="28" spans="1:2" x14ac:dyDescent="0.25">
      <c r="A28" s="57"/>
      <c r="B28" s="57"/>
    </row>
    <row r="29" spans="1:2" x14ac:dyDescent="0.25">
      <c r="A29" s="57"/>
      <c r="B29" s="57"/>
    </row>
    <row r="30" spans="1:2" x14ac:dyDescent="0.25">
      <c r="A30" s="57"/>
      <c r="B30" s="57"/>
    </row>
    <row r="31" spans="1:2" x14ac:dyDescent="0.25">
      <c r="A31" s="57"/>
      <c r="B31" s="57"/>
    </row>
    <row r="32" spans="1:2" x14ac:dyDescent="0.25">
      <c r="A32" s="57"/>
      <c r="B32" s="57"/>
    </row>
    <row r="33" spans="1:2" x14ac:dyDescent="0.25">
      <c r="A33" s="57"/>
      <c r="B33" s="57"/>
    </row>
    <row r="34" spans="1:2" x14ac:dyDescent="0.25">
      <c r="A34" s="57"/>
      <c r="B34" s="57"/>
    </row>
    <row r="35" spans="1:2" x14ac:dyDescent="0.25">
      <c r="A35" s="57"/>
      <c r="B35" s="57"/>
    </row>
    <row r="36" spans="1:2" x14ac:dyDescent="0.25">
      <c r="A36" s="57"/>
      <c r="B36" s="57"/>
    </row>
    <row r="37" spans="1:2" x14ac:dyDescent="0.25">
      <c r="A37" s="57"/>
      <c r="B37" s="57"/>
    </row>
    <row r="38" spans="1:2" x14ac:dyDescent="0.25">
      <c r="A38" s="57"/>
      <c r="B38" s="57"/>
    </row>
    <row r="39" spans="1:2" x14ac:dyDescent="0.25">
      <c r="A39" s="57"/>
      <c r="B39" s="57"/>
    </row>
    <row r="40" spans="1:2" x14ac:dyDescent="0.25">
      <c r="A40" s="57"/>
      <c r="B40" s="57"/>
    </row>
    <row r="41" spans="1:2" x14ac:dyDescent="0.25">
      <c r="A41" s="57"/>
      <c r="B41" s="57"/>
    </row>
    <row r="42" spans="1:2" x14ac:dyDescent="0.25">
      <c r="A42" s="57"/>
      <c r="B42" s="57"/>
    </row>
    <row r="43" spans="1:2" x14ac:dyDescent="0.25">
      <c r="A43" s="57"/>
      <c r="B43" s="57"/>
    </row>
    <row r="44" spans="1:2" x14ac:dyDescent="0.25">
      <c r="A44" s="57"/>
      <c r="B44" s="57"/>
    </row>
    <row r="45" spans="1:2" x14ac:dyDescent="0.25">
      <c r="A45" s="57"/>
      <c r="B45" s="57"/>
    </row>
    <row r="46" spans="1:2" x14ac:dyDescent="0.25">
      <c r="A46" s="57"/>
      <c r="B46" s="57"/>
    </row>
    <row r="47" spans="1:2" x14ac:dyDescent="0.25">
      <c r="A47" s="57"/>
      <c r="B47" s="57"/>
    </row>
    <row r="48" spans="1:2" x14ac:dyDescent="0.25">
      <c r="A48" s="57"/>
      <c r="B48" s="57"/>
    </row>
    <row r="49" spans="1:2" x14ac:dyDescent="0.25">
      <c r="A49" s="57"/>
      <c r="B49" s="57"/>
    </row>
    <row r="50" spans="1:2" x14ac:dyDescent="0.25">
      <c r="A50" s="57"/>
      <c r="B50" s="57"/>
    </row>
    <row r="51" spans="1:2" x14ac:dyDescent="0.25">
      <c r="A51" s="57"/>
      <c r="B51" s="57"/>
    </row>
    <row r="52" spans="1:2" x14ac:dyDescent="0.25">
      <c r="A52" s="57"/>
      <c r="B52" s="57"/>
    </row>
    <row r="53" spans="1:2" x14ac:dyDescent="0.25">
      <c r="A53" s="57"/>
      <c r="B53" s="57"/>
    </row>
    <row r="54" spans="1:2" x14ac:dyDescent="0.25">
      <c r="A54" s="57"/>
      <c r="B54" s="58"/>
    </row>
    <row r="55" spans="1:2" x14ac:dyDescent="0.25">
      <c r="A55" s="57"/>
      <c r="B55" s="58"/>
    </row>
  </sheetData>
  <sheetProtection selectLockedCells="1" selectUnlockedCells="1"/>
  <pageMargins left="0.59027777777777779" right="0.59027777777777779" top="0.98402777777777772" bottom="0.98402777777777772" header="0.51180555555555551" footer="0.59027777777777779"/>
  <pageSetup paperSize="9" firstPageNumber="0" orientation="portrait" horizontalDpi="300" verticalDpi="300"/>
  <headerFooter alignWithMargins="0">
    <oddFooter>&amp;CDRAAF Auvergne-Rhône-Alpes
16 B rue Aimé Rudel - BP 45 - 63370 LEMPDES
Service régional de la Formation et du Développement</oddFooter>
  </headerFooter>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66"/>
  <sheetViews>
    <sheetView workbookViewId="0">
      <selection activeCell="B24" sqref="B24"/>
    </sheetView>
  </sheetViews>
  <sheetFormatPr baseColWidth="10" defaultRowHeight="13.8" x14ac:dyDescent="0.25"/>
  <cols>
    <col min="1" max="1" width="42" style="53" customWidth="1"/>
    <col min="2" max="2" width="78.5" style="53" customWidth="1"/>
    <col min="3" max="3" width="29.3984375" customWidth="1"/>
  </cols>
  <sheetData>
    <row r="1" spans="1:5" x14ac:dyDescent="0.25">
      <c r="A1" s="54" t="s">
        <v>811</v>
      </c>
      <c r="B1" s="54" t="s">
        <v>812</v>
      </c>
    </row>
    <row r="2" spans="1:5" x14ac:dyDescent="0.25">
      <c r="A2" s="55" t="s">
        <v>76</v>
      </c>
      <c r="B2" s="55" t="s">
        <v>813</v>
      </c>
      <c r="C2" t="s">
        <v>785</v>
      </c>
    </row>
    <row r="3" spans="1:5" x14ac:dyDescent="0.25">
      <c r="A3" s="55" t="s">
        <v>76</v>
      </c>
      <c r="B3" s="55" t="s">
        <v>814</v>
      </c>
    </row>
    <row r="4" spans="1:5" x14ac:dyDescent="0.25">
      <c r="A4" s="55" t="s">
        <v>76</v>
      </c>
      <c r="B4" s="55" t="s">
        <v>815</v>
      </c>
    </row>
    <row r="5" spans="1:5" x14ac:dyDescent="0.25">
      <c r="A5" s="55" t="s">
        <v>76</v>
      </c>
      <c r="B5" s="55" t="s">
        <v>784</v>
      </c>
    </row>
    <row r="6" spans="1:5" x14ac:dyDescent="0.25">
      <c r="A6" s="55" t="s">
        <v>76</v>
      </c>
      <c r="B6" s="55" t="s">
        <v>816</v>
      </c>
    </row>
    <row r="7" spans="1:5" x14ac:dyDescent="0.25">
      <c r="A7" s="55" t="s">
        <v>76</v>
      </c>
      <c r="B7" s="55" t="s">
        <v>817</v>
      </c>
    </row>
    <row r="8" spans="1:5" x14ac:dyDescent="0.25">
      <c r="A8" s="55" t="s">
        <v>76</v>
      </c>
      <c r="B8" s="55" t="s">
        <v>786</v>
      </c>
    </row>
    <row r="9" spans="1:5" x14ac:dyDescent="0.25">
      <c r="A9" s="55" t="s">
        <v>76</v>
      </c>
      <c r="B9" s="55" t="s">
        <v>818</v>
      </c>
      <c r="C9" t="s">
        <v>819</v>
      </c>
    </row>
    <row r="10" spans="1:5" x14ac:dyDescent="0.25">
      <c r="A10" s="55" t="s">
        <v>76</v>
      </c>
      <c r="B10" s="55" t="s">
        <v>820</v>
      </c>
    </row>
    <row r="11" spans="1:5" x14ac:dyDescent="0.25">
      <c r="A11" s="56" t="s">
        <v>77</v>
      </c>
      <c r="B11" s="56" t="s">
        <v>821</v>
      </c>
    </row>
    <row r="12" spans="1:5" x14ac:dyDescent="0.25">
      <c r="A12" s="56" t="s">
        <v>77</v>
      </c>
      <c r="B12" s="56" t="s">
        <v>822</v>
      </c>
    </row>
    <row r="13" spans="1:5" x14ac:dyDescent="0.25">
      <c r="A13" s="56" t="s">
        <v>77</v>
      </c>
      <c r="B13" s="56" t="s">
        <v>823</v>
      </c>
    </row>
    <row r="14" spans="1:5" x14ac:dyDescent="0.25">
      <c r="A14" s="56" t="s">
        <v>77</v>
      </c>
      <c r="B14" s="56" t="s">
        <v>789</v>
      </c>
      <c r="C14" s="36" t="s">
        <v>145</v>
      </c>
      <c r="D14" s="29">
        <f>COUNTA(Type_Cycle)</f>
        <v>28</v>
      </c>
      <c r="E14" t="s">
        <v>824</v>
      </c>
    </row>
    <row r="15" spans="1:5" x14ac:dyDescent="0.25">
      <c r="A15" s="56" t="s">
        <v>77</v>
      </c>
      <c r="B15" s="56" t="s">
        <v>790</v>
      </c>
      <c r="C15" s="29" t="s">
        <v>793</v>
      </c>
      <c r="D15" s="29" t="e">
        <f>MATCH(Formulaire!$C$30,Type_Cycle,0)</f>
        <v>#N/A</v>
      </c>
      <c r="E15" t="s">
        <v>825</v>
      </c>
    </row>
    <row r="16" spans="1:5" x14ac:dyDescent="0.25">
      <c r="A16" s="56" t="s">
        <v>77</v>
      </c>
      <c r="B16" s="56" t="s">
        <v>792</v>
      </c>
      <c r="C16" s="29" t="s">
        <v>796</v>
      </c>
      <c r="D16" s="29" t="e">
        <f>MATCH(Formulaire!$C$30,Type_Cycle,1)</f>
        <v>#N/A</v>
      </c>
      <c r="E16" t="s">
        <v>826</v>
      </c>
    </row>
    <row r="17" spans="1:5" x14ac:dyDescent="0.25">
      <c r="A17" s="56" t="s">
        <v>77</v>
      </c>
      <c r="B17" s="59" t="s">
        <v>795</v>
      </c>
      <c r="C17" s="29" t="s">
        <v>153</v>
      </c>
      <c r="D17" s="29" t="e">
        <f>MATCH(Formulaire!$C$30,Type_Cycle,1)-MATCH(Formulaire!$C$30,Type_Cycle,0)+1</f>
        <v>#N/A</v>
      </c>
      <c r="E17" t="s">
        <v>827</v>
      </c>
    </row>
    <row r="18" spans="1:5" x14ac:dyDescent="0.25">
      <c r="A18" s="56" t="s">
        <v>77</v>
      </c>
      <c r="B18" s="56" t="s">
        <v>798</v>
      </c>
      <c r="C18" s="29" t="s">
        <v>828</v>
      </c>
      <c r="D18" s="29">
        <f ca="1">COUNTA(OFFSET(Type_Cycle,MATCH(Formulaire!$C$30,Type_Cycle,0)-1,1,MATCH(Formulaire!$C$30,Type_Cycle,1)-MATCH(Formulaire!$C$30,Type_Cycle,0)+1,1))</f>
        <v>1</v>
      </c>
      <c r="E18" s="29" t="s">
        <v>829</v>
      </c>
    </row>
    <row r="19" spans="1:5" x14ac:dyDescent="0.25">
      <c r="A19" s="56" t="s">
        <v>77</v>
      </c>
      <c r="B19" s="56" t="s">
        <v>800</v>
      </c>
      <c r="C19" s="29" t="s">
        <v>830</v>
      </c>
      <c r="D19" s="29">
        <f ca="1">COUNTA(Type_Cycle2)</f>
        <v>1</v>
      </c>
      <c r="E19" s="29" t="s">
        <v>831</v>
      </c>
    </row>
    <row r="20" spans="1:5" x14ac:dyDescent="0.25">
      <c r="A20" s="56" t="s">
        <v>77</v>
      </c>
      <c r="B20" s="56" t="s">
        <v>803</v>
      </c>
    </row>
    <row r="21" spans="1:5" x14ac:dyDescent="0.25">
      <c r="A21" s="56" t="s">
        <v>77</v>
      </c>
      <c r="B21" s="56" t="s">
        <v>806</v>
      </c>
    </row>
    <row r="22" spans="1:5" x14ac:dyDescent="0.25">
      <c r="A22" s="56" t="s">
        <v>77</v>
      </c>
      <c r="B22" s="56" t="s">
        <v>832</v>
      </c>
    </row>
    <row r="23" spans="1:5" x14ac:dyDescent="0.25">
      <c r="A23" s="56" t="s">
        <v>78</v>
      </c>
      <c r="B23" s="56" t="s">
        <v>807</v>
      </c>
    </row>
    <row r="24" spans="1:5" x14ac:dyDescent="0.25">
      <c r="A24" s="56" t="s">
        <v>78</v>
      </c>
      <c r="B24" s="56" t="s">
        <v>808</v>
      </c>
    </row>
    <row r="25" spans="1:5" x14ac:dyDescent="0.25">
      <c r="A25" s="56" t="s">
        <v>78</v>
      </c>
      <c r="B25" s="56" t="s">
        <v>833</v>
      </c>
    </row>
    <row r="26" spans="1:5" x14ac:dyDescent="0.25">
      <c r="A26" s="56" t="s">
        <v>78</v>
      </c>
      <c r="B26" s="56" t="s">
        <v>834</v>
      </c>
    </row>
    <row r="27" spans="1:5" x14ac:dyDescent="0.25">
      <c r="A27" s="56" t="s">
        <v>78</v>
      </c>
      <c r="B27" s="56" t="s">
        <v>835</v>
      </c>
    </row>
    <row r="28" spans="1:5" x14ac:dyDescent="0.25">
      <c r="A28" s="56" t="s">
        <v>78</v>
      </c>
      <c r="B28" s="56" t="s">
        <v>836</v>
      </c>
    </row>
    <row r="29" spans="1:5" x14ac:dyDescent="0.25">
      <c r="A29" s="57"/>
      <c r="B29" s="57"/>
    </row>
    <row r="30" spans="1:5" x14ac:dyDescent="0.25">
      <c r="A30" s="57"/>
      <c r="B30" s="57"/>
    </row>
    <row r="31" spans="1:5" x14ac:dyDescent="0.25">
      <c r="A31" s="57"/>
      <c r="B31" s="57"/>
    </row>
    <row r="32" spans="1:5" x14ac:dyDescent="0.25">
      <c r="A32" s="57"/>
      <c r="B32" s="57"/>
    </row>
    <row r="33" spans="1:2" x14ac:dyDescent="0.25">
      <c r="A33" s="57"/>
      <c r="B33" s="57"/>
    </row>
    <row r="34" spans="1:2" x14ac:dyDescent="0.25">
      <c r="A34" s="57"/>
      <c r="B34" s="57"/>
    </row>
    <row r="35" spans="1:2" x14ac:dyDescent="0.25">
      <c r="A35" s="57"/>
      <c r="B35" s="57"/>
    </row>
    <row r="36" spans="1:2" x14ac:dyDescent="0.25">
      <c r="A36" s="57"/>
      <c r="B36" s="57"/>
    </row>
    <row r="37" spans="1:2" x14ac:dyDescent="0.25">
      <c r="A37" s="57"/>
      <c r="B37" s="57"/>
    </row>
    <row r="38" spans="1:2" x14ac:dyDescent="0.25">
      <c r="A38" s="57"/>
      <c r="B38" s="57"/>
    </row>
    <row r="39" spans="1:2" x14ac:dyDescent="0.25">
      <c r="A39" s="57"/>
      <c r="B39" s="57"/>
    </row>
    <row r="40" spans="1:2" x14ac:dyDescent="0.25">
      <c r="A40" s="57"/>
      <c r="B40" s="57"/>
    </row>
    <row r="41" spans="1:2" x14ac:dyDescent="0.25">
      <c r="A41" s="57"/>
      <c r="B41" s="57"/>
    </row>
    <row r="42" spans="1:2" x14ac:dyDescent="0.25">
      <c r="A42" s="57"/>
      <c r="B42" s="57"/>
    </row>
    <row r="43" spans="1:2" x14ac:dyDescent="0.25">
      <c r="A43" s="57"/>
      <c r="B43" s="57"/>
    </row>
    <row r="44" spans="1:2" x14ac:dyDescent="0.25">
      <c r="A44" s="57"/>
      <c r="B44" s="57"/>
    </row>
    <row r="45" spans="1:2" x14ac:dyDescent="0.25">
      <c r="A45" s="57"/>
      <c r="B45" s="57"/>
    </row>
    <row r="46" spans="1:2" x14ac:dyDescent="0.25">
      <c r="A46" s="57"/>
      <c r="B46" s="57"/>
    </row>
    <row r="47" spans="1:2" x14ac:dyDescent="0.25">
      <c r="A47" s="57"/>
      <c r="B47" s="57"/>
    </row>
    <row r="48" spans="1:2" x14ac:dyDescent="0.25">
      <c r="A48" s="57"/>
      <c r="B48" s="57"/>
    </row>
    <row r="49" spans="1:2" x14ac:dyDescent="0.25">
      <c r="A49" s="57"/>
      <c r="B49" s="57"/>
    </row>
    <row r="50" spans="1:2" x14ac:dyDescent="0.25">
      <c r="A50" s="57"/>
      <c r="B50" s="57"/>
    </row>
    <row r="51" spans="1:2" x14ac:dyDescent="0.25">
      <c r="A51" s="57"/>
      <c r="B51" s="57"/>
    </row>
    <row r="52" spans="1:2" x14ac:dyDescent="0.25">
      <c r="A52" s="57"/>
      <c r="B52" s="57"/>
    </row>
    <row r="53" spans="1:2" x14ac:dyDescent="0.25">
      <c r="A53" s="57"/>
      <c r="B53" s="57"/>
    </row>
    <row r="54" spans="1:2" x14ac:dyDescent="0.25">
      <c r="A54" s="57"/>
      <c r="B54" s="57"/>
    </row>
    <row r="55" spans="1:2" x14ac:dyDescent="0.25">
      <c r="A55" s="57"/>
      <c r="B55" s="57"/>
    </row>
    <row r="56" spans="1:2" x14ac:dyDescent="0.25">
      <c r="A56" s="57"/>
      <c r="B56" s="57"/>
    </row>
    <row r="57" spans="1:2" x14ac:dyDescent="0.25">
      <c r="A57" s="57"/>
      <c r="B57" s="57"/>
    </row>
    <row r="58" spans="1:2" x14ac:dyDescent="0.25">
      <c r="A58" s="57"/>
      <c r="B58" s="57"/>
    </row>
    <row r="59" spans="1:2" x14ac:dyDescent="0.25">
      <c r="A59" s="57"/>
      <c r="B59" s="57"/>
    </row>
    <row r="60" spans="1:2" x14ac:dyDescent="0.25">
      <c r="A60" s="57"/>
      <c r="B60" s="57"/>
    </row>
    <row r="61" spans="1:2" x14ac:dyDescent="0.25">
      <c r="A61" s="57"/>
      <c r="B61" s="57"/>
    </row>
    <row r="62" spans="1:2" x14ac:dyDescent="0.25">
      <c r="A62" s="57"/>
      <c r="B62" s="57"/>
    </row>
    <row r="63" spans="1:2" x14ac:dyDescent="0.25">
      <c r="A63" s="57"/>
      <c r="B63" s="57"/>
    </row>
    <row r="64" spans="1:2" x14ac:dyDescent="0.25">
      <c r="A64" s="57"/>
      <c r="B64" s="57"/>
    </row>
    <row r="65" spans="1:2" x14ac:dyDescent="0.25">
      <c r="A65" s="57"/>
      <c r="B65" s="57"/>
    </row>
    <row r="66" spans="1:2" x14ac:dyDescent="0.25">
      <c r="A66" s="57"/>
      <c r="B66" s="57"/>
    </row>
  </sheetData>
  <sheetProtection selectLockedCells="1" selectUnlockedCells="1"/>
  <pageMargins left="0.59027777777777779" right="0.59027777777777779" top="0.98402777777777772" bottom="0.98402777777777772" header="0.51180555555555551" footer="0.59027777777777779"/>
  <pageSetup paperSize="9" firstPageNumber="0" orientation="portrait" horizontalDpi="300" verticalDpi="300"/>
  <headerFooter alignWithMargins="0">
    <oddFooter>&amp;CDRAAF Auvergne-Rhône-Alpes
16 B rue Aimé Rudel - BP 45 - 63370 LEMPDES
Service régional de la Formation et du Développement</oddFooter>
  </headerFooter>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15</vt:i4>
      </vt:variant>
    </vt:vector>
  </HeadingPairs>
  <TitlesOfParts>
    <vt:vector size="22" baseType="lpstr">
      <vt:lpstr>Formulaire</vt:lpstr>
      <vt:lpstr>Listes déroulantes</vt:lpstr>
      <vt:lpstr>region-dep</vt:lpstr>
      <vt:lpstr>dep-famille_2</vt:lpstr>
      <vt:lpstr>Etablissements</vt:lpstr>
      <vt:lpstr>Classes EA</vt:lpstr>
      <vt:lpstr>Classes</vt:lpstr>
      <vt:lpstr>Choix_Adapté</vt:lpstr>
      <vt:lpstr>Choix_Cycle</vt:lpstr>
      <vt:lpstr>Choix_famille</vt:lpstr>
      <vt:lpstr>Choix_région</vt:lpstr>
      <vt:lpstr>Liste_dep</vt:lpstr>
      <vt:lpstr>Liste_etab</vt:lpstr>
      <vt:lpstr>Période_entrée</vt:lpstr>
      <vt:lpstr>Type_candidat</vt:lpstr>
      <vt:lpstr>Type_ClasseEA</vt:lpstr>
      <vt:lpstr>Type_Cycle</vt:lpstr>
      <vt:lpstr>Type_CycleEA</vt:lpstr>
      <vt:lpstr>Type_établissement</vt:lpstr>
      <vt:lpstr>Type_Scol_Adapt</vt:lpstr>
      <vt:lpstr>Type_Scolarisation</vt:lpstr>
      <vt:lpstr>Formulaire!Zone_d_impression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Sonia ROUGIER</dc:creator>
  <cp:lastModifiedBy>RICHY-MOURRE Laurence</cp:lastModifiedBy>
  <dcterms:created xsi:type="dcterms:W3CDTF">2020-04-15T03:14:42Z</dcterms:created>
  <dcterms:modified xsi:type="dcterms:W3CDTF">2025-10-15T09:44:14Z</dcterms:modified>
</cp:coreProperties>
</file>