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SRISET\ETUDE\RA2020\2025_IRRIGATION_Etude\results\"/>
    </mc:Choice>
  </mc:AlternateContent>
  <bookViews>
    <workbookView xWindow="0" yWindow="0" windowWidth="23040" windowHeight="8385"/>
  </bookViews>
  <sheets>
    <sheet name="donnees_associe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D48" i="1"/>
  <c r="B48" i="1"/>
  <c r="G47" i="1"/>
  <c r="E47" i="1"/>
  <c r="C47" i="1"/>
  <c r="G46" i="1"/>
  <c r="E46" i="1"/>
  <c r="C46" i="1"/>
  <c r="G45" i="1"/>
  <c r="E45" i="1"/>
  <c r="C45" i="1"/>
  <c r="G44" i="1"/>
  <c r="E44" i="1"/>
  <c r="C44" i="1"/>
  <c r="B16" i="1"/>
  <c r="C48" i="1" l="1"/>
  <c r="G48" i="1"/>
  <c r="E48" i="1"/>
</calcChain>
</file>

<file path=xl/sharedStrings.xml><?xml version="1.0" encoding="utf-8"?>
<sst xmlns="http://schemas.openxmlformats.org/spreadsheetml/2006/main" count="114" uniqueCount="93">
  <si>
    <t>Champ : Auvergne-Rhône-Alpes</t>
  </si>
  <si>
    <t>Source : Agreste - Recensement agricole 2020</t>
  </si>
  <si>
    <t>Cultures</t>
  </si>
  <si>
    <t>%</t>
  </si>
  <si>
    <t>Surfaces irriguées (ha)</t>
  </si>
  <si>
    <t>Maïs grain et semence</t>
  </si>
  <si>
    <t xml:space="preserve">Autres COP </t>
  </si>
  <si>
    <t>Cultures fruitières</t>
  </si>
  <si>
    <t>Maïs fourrage</t>
  </si>
  <si>
    <t>Cultures fourragères</t>
  </si>
  <si>
    <t>Légumes¹</t>
  </si>
  <si>
    <t>Autres</t>
  </si>
  <si>
    <t>Total</t>
  </si>
  <si>
    <t>Spécialisation</t>
  </si>
  <si>
    <t>Nombre d'exploitations ayant irrigué en 2020</t>
  </si>
  <si>
    <r>
      <t>Taux 
d'irrigation</t>
    </r>
    <r>
      <rPr>
        <b/>
        <vertAlign val="superscript"/>
        <sz val="7"/>
        <color theme="0"/>
        <rFont val="Marianne Light"/>
        <family val="3"/>
      </rPr>
      <t>1</t>
    </r>
    <r>
      <rPr>
        <b/>
        <sz val="7"/>
        <color theme="0"/>
        <rFont val="Marianne Light"/>
        <family val="3"/>
      </rPr>
      <t xml:space="preserve"> 
2020</t>
    </r>
  </si>
  <si>
    <t>Type d'irrigation (ha)</t>
  </si>
  <si>
    <t>Aspersion</t>
  </si>
  <si>
    <t>Micro-irrigation</t>
  </si>
  <si>
    <t>Gravité</t>
  </si>
  <si>
    <t>Ensemble des exploitations</t>
  </si>
  <si>
    <t>+ 18 %</t>
  </si>
  <si>
    <t>+ 25 %</t>
  </si>
  <si>
    <t>Maraîchage, horticulture</t>
  </si>
  <si>
    <t>+ 93 %</t>
  </si>
  <si>
    <t>+ 91 %</t>
  </si>
  <si>
    <t>+ 17 %</t>
  </si>
  <si>
    <t>+ 14 %</t>
  </si>
  <si>
    <t>Grandes cultures</t>
  </si>
  <si>
    <t>+ 15 %</t>
  </si>
  <si>
    <t>+ 26 %</t>
  </si>
  <si>
    <t>Viticulture</t>
  </si>
  <si>
    <t>+ 97 %</t>
  </si>
  <si>
    <t>+ 58 %</t>
  </si>
  <si>
    <t>Polyculture, polyélevage</t>
  </si>
  <si>
    <t>+ 16 %</t>
  </si>
  <si>
    <t>+ 23 %</t>
  </si>
  <si>
    <t>Porcins, volailles </t>
  </si>
  <si>
    <t>- 12 %</t>
  </si>
  <si>
    <t>- 9 %</t>
  </si>
  <si>
    <t>² Bovins, ovins, caprins et autres herbivores</t>
  </si>
  <si>
    <t>Exploitations non équipées</t>
  </si>
  <si>
    <t>Exploitations équipées</t>
  </si>
  <si>
    <t>Nombre d'exploitations</t>
  </si>
  <si>
    <t>Micro</t>
  </si>
  <si>
    <t>Petites</t>
  </si>
  <si>
    <t>Moyennes</t>
  </si>
  <si>
    <t>Grandes</t>
  </si>
  <si>
    <t>4 - Répartition de l'emploi agricole en ETP dans les exploitations selon qu'elles soient équipées ou non pour l'irrigation</t>
  </si>
  <si>
    <t>en ETP</t>
  </si>
  <si>
    <t>Chefs et coexploitants</t>
  </si>
  <si>
    <t xml:space="preserve">Main d'œuvre permanente </t>
  </si>
  <si>
    <t xml:space="preserve">Main-d'oeuvre saisonnière ou occasionnelle </t>
  </si>
  <si>
    <t>Irriguants</t>
  </si>
  <si>
    <t>Non irriguants</t>
  </si>
  <si>
    <t xml:space="preserve">Champ : Auvergne-Rhône-Alpes, hors structures gérant les pacages collectifs. </t>
  </si>
  <si>
    <t>Département</t>
  </si>
  <si>
    <t>Drôme</t>
  </si>
  <si>
    <t>Isère</t>
  </si>
  <si>
    <t>Allier</t>
  </si>
  <si>
    <t>Ain</t>
  </si>
  <si>
    <t>Loire</t>
  </si>
  <si>
    <t>Rhône*</t>
  </si>
  <si>
    <t>Ardèche</t>
  </si>
  <si>
    <t>Savoie</t>
  </si>
  <si>
    <t>Cantal</t>
  </si>
  <si>
    <t xml:space="preserve">Source : ONEMA, Banque nationale des prélèvements quantitatifs en eau (BNPE) </t>
  </si>
  <si>
    <t>Année</t>
  </si>
  <si>
    <t>Part dans la SAU irriguée (%)</t>
  </si>
  <si>
    <t>1 - Répartition des surfaces irriguées par type de cultures en 2020</t>
  </si>
  <si>
    <t>Spécialités végétales dont :</t>
  </si>
  <si>
    <t>Élevage herbivore²</t>
  </si>
  <si>
    <t>Évolution 2010/2020</t>
  </si>
  <si>
    <t>2 - Surfaces irrigables et irrigées et nombre d'exploitations concernées en 2020 selon la spécialisation</t>
  </si>
  <si>
    <t>Surfaces irrigables</t>
  </si>
  <si>
    <t>en 2020
 (ha)</t>
  </si>
  <si>
    <t>en 2010  
(ha)</t>
  </si>
  <si>
    <t>en 2010 
 (ha)</t>
  </si>
  <si>
    <t>Surfaces irriguées</t>
  </si>
  <si>
    <r>
      <rPr>
        <vertAlign val="superscript"/>
        <sz val="9"/>
        <color theme="1"/>
        <rFont val="Marianne"/>
        <family val="3"/>
      </rPr>
      <t xml:space="preserve">1 </t>
    </r>
    <r>
      <rPr>
        <sz val="9"/>
        <color theme="1"/>
        <rFont val="Marianne"/>
        <family val="3"/>
      </rPr>
      <t>Part de la surface irriguée dans la SAU</t>
    </r>
  </si>
  <si>
    <t>3 - Répartition des exploitations équipées pour l'irrigation ou non selon leur dimension économique en 2020</t>
  </si>
  <si>
    <t>Ensemble</t>
  </si>
  <si>
    <t>Dimension économique</t>
  </si>
  <si>
    <t>Haute-Savoie</t>
  </si>
  <si>
    <t>Haute-Loire</t>
  </si>
  <si>
    <t>Puy-de-Dôme</t>
  </si>
  <si>
    <t>Surface irrigable (ha)</t>
  </si>
  <si>
    <t>Surface irriguée (ha)</t>
  </si>
  <si>
    <t xml:space="preserve">6 - Surfaces irrigables et irriguées par département en 2020 </t>
  </si>
  <si>
    <t>Figure de l'encadré : Prélèvements en eau pour l'usage de l"irrigation</t>
  </si>
  <si>
    <r>
      <t>Volume prélevé (millions de m</t>
    </r>
    <r>
      <rPr>
        <vertAlign val="superscript"/>
        <sz val="8"/>
        <color theme="0"/>
        <rFont val="Marianne"/>
        <family val="3"/>
      </rPr>
      <t>3</t>
    </r>
    <r>
      <rPr>
        <sz val="8"/>
        <color theme="0"/>
        <rFont val="Marianne"/>
        <family val="3"/>
      </rPr>
      <t>)</t>
    </r>
  </si>
  <si>
    <t xml:space="preserve">Agreste Auvergne-Rhône-Alpes - Études n°11 mai 2025 </t>
  </si>
  <si>
    <t>Recensement agricole 2020 - Irrigation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</si>
</sst>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&quot; &quot;%"/>
    <numFmt numFmtId="165" formatCode="_-* #,##0_-;\-* #,##0_-;_-* &quot;-&quot;??_-;_-@_-"/>
    <numFmt numFmtId="169" formatCode="#,##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Marianne"/>
      <family val="3"/>
    </font>
    <font>
      <b/>
      <sz val="8"/>
      <color theme="1"/>
      <name val="Marianne"/>
      <family val="3"/>
    </font>
    <font>
      <sz val="8"/>
      <color rgb="FFFFFFFF"/>
      <name val="Marianne"/>
      <family val="3"/>
    </font>
    <font>
      <sz val="8"/>
      <color rgb="FFFF0000"/>
      <name val="Marianne"/>
      <family val="3"/>
    </font>
    <font>
      <sz val="8"/>
      <color rgb="FF000000"/>
      <name val="Marianne"/>
      <family val="3"/>
    </font>
    <font>
      <sz val="8"/>
      <color theme="0" tint="-0.499984740745262"/>
      <name val="Marianne"/>
      <family val="3"/>
    </font>
    <font>
      <sz val="8"/>
      <name val="Marianne"/>
      <family val="3"/>
    </font>
    <font>
      <b/>
      <sz val="7"/>
      <color rgb="FFFFFFFF"/>
      <name val="Marianne Light"/>
      <family val="3"/>
    </font>
    <font>
      <b/>
      <vertAlign val="superscript"/>
      <sz val="7"/>
      <color theme="0"/>
      <name val="Marianne Light"/>
      <family val="3"/>
    </font>
    <font>
      <b/>
      <sz val="7"/>
      <color theme="0"/>
      <name val="Marianne Light"/>
      <family val="3"/>
    </font>
    <font>
      <b/>
      <sz val="7"/>
      <color rgb="FF000000"/>
      <name val="Marianne Light"/>
      <family val="3"/>
    </font>
    <font>
      <b/>
      <sz val="7"/>
      <color theme="1"/>
      <name val="Marianne Light"/>
      <family val="3"/>
    </font>
    <font>
      <sz val="7"/>
      <color rgb="FF000000"/>
      <name val="Marianne Light"/>
      <family val="3"/>
    </font>
    <font>
      <sz val="7"/>
      <color theme="1"/>
      <name val="Marianne Light"/>
      <family val="3"/>
    </font>
    <font>
      <b/>
      <sz val="8"/>
      <color rgb="FF000000"/>
      <name val="Marianne"/>
      <family val="3"/>
    </font>
    <font>
      <sz val="8"/>
      <color theme="0"/>
      <name val="Marianne"/>
      <family val="3"/>
    </font>
    <font>
      <vertAlign val="superscript"/>
      <sz val="8"/>
      <color theme="0"/>
      <name val="Marianne"/>
      <family val="3"/>
    </font>
    <font>
      <b/>
      <sz val="9"/>
      <color theme="1"/>
      <name val="Marianne"/>
      <family val="3"/>
    </font>
    <font>
      <sz val="9"/>
      <color theme="1"/>
      <name val="Marianne"/>
      <family val="3"/>
    </font>
    <font>
      <vertAlign val="superscript"/>
      <sz val="9"/>
      <color theme="1"/>
      <name val="Marianne"/>
      <family val="3"/>
    </font>
    <font>
      <sz val="9"/>
      <color rgb="FF000000"/>
      <name val="Marianne"/>
      <family val="3"/>
    </font>
    <font>
      <b/>
      <sz val="11"/>
      <color rgb="FF00AC8C"/>
      <name val="Marianne"/>
      <family val="3"/>
    </font>
    <font>
      <b/>
      <sz val="9"/>
      <name val="Marianne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AC8C"/>
        <bgColor indexed="64"/>
      </patternFill>
    </fill>
    <fill>
      <patternFill patternType="solid">
        <fgColor rgb="FFC0EAE3"/>
        <bgColor indexed="64"/>
      </patternFill>
    </fill>
  </fills>
  <borders count="19">
    <border>
      <left/>
      <right/>
      <top/>
      <bottom/>
      <diagonal/>
    </border>
    <border>
      <left style="thin">
        <color rgb="FF7FD6C6"/>
      </left>
      <right style="thin">
        <color rgb="FF7FD6C6"/>
      </right>
      <top style="thin">
        <color rgb="FF00AC8C"/>
      </top>
      <bottom/>
      <diagonal/>
    </border>
    <border>
      <left style="thin">
        <color rgb="FF7FD6C6"/>
      </left>
      <right/>
      <top style="thin">
        <color rgb="FF00AC8C"/>
      </top>
      <bottom style="thin">
        <color rgb="FF00AC8C"/>
      </bottom>
      <diagonal/>
    </border>
    <border>
      <left/>
      <right/>
      <top style="thin">
        <color rgb="FF00AC8C"/>
      </top>
      <bottom style="thin">
        <color rgb="FF00AC8C"/>
      </bottom>
      <diagonal/>
    </border>
    <border>
      <left/>
      <right style="thin">
        <color rgb="FF7FD6C6"/>
      </right>
      <top style="thin">
        <color rgb="FF00AC8C"/>
      </top>
      <bottom style="thin">
        <color rgb="FF00AC8C"/>
      </bottom>
      <diagonal/>
    </border>
    <border>
      <left style="thin">
        <color rgb="FF7FD6C6"/>
      </left>
      <right style="thin">
        <color rgb="FF7FD6C6"/>
      </right>
      <top/>
      <bottom style="thin">
        <color rgb="FF45AF81"/>
      </bottom>
      <diagonal/>
    </border>
    <border>
      <left style="thin">
        <color rgb="FF7FD6C6"/>
      </left>
      <right style="thin">
        <color rgb="FF7FD6C6"/>
      </right>
      <top/>
      <bottom/>
      <diagonal/>
    </border>
    <border>
      <left style="thin">
        <color rgb="FF7FD6C6"/>
      </left>
      <right/>
      <top style="thin">
        <color rgb="FF00AC8C"/>
      </top>
      <bottom/>
      <diagonal/>
    </border>
    <border>
      <left/>
      <right style="thin">
        <color rgb="FF00AC8C"/>
      </right>
      <top style="thin">
        <color rgb="FF45AF81"/>
      </top>
      <bottom/>
      <diagonal/>
    </border>
    <border>
      <left style="thin">
        <color rgb="FF00AC8C"/>
      </left>
      <right style="thin">
        <color rgb="FF00AC8C"/>
      </right>
      <top style="thin">
        <color rgb="FF45AF81"/>
      </top>
      <bottom/>
      <diagonal/>
    </border>
    <border>
      <left style="thin">
        <color rgb="FF00AC8C"/>
      </left>
      <right style="thin">
        <color rgb="FF00AC8C"/>
      </right>
      <top/>
      <bottom/>
      <diagonal/>
    </border>
    <border>
      <left style="thin">
        <color rgb="FF00AC8C"/>
      </left>
      <right style="thin">
        <color rgb="FF00AC8C"/>
      </right>
      <top style="thin">
        <color rgb="FF00AC8C"/>
      </top>
      <bottom/>
      <diagonal/>
    </border>
    <border>
      <left/>
      <right style="thin">
        <color rgb="FF00AC8C"/>
      </right>
      <top/>
      <bottom/>
      <diagonal/>
    </border>
    <border>
      <left/>
      <right style="thin">
        <color rgb="FF00AC8C"/>
      </right>
      <top/>
      <bottom style="thin">
        <color rgb="FF00AC8C"/>
      </bottom>
      <diagonal/>
    </border>
    <border>
      <left style="thin">
        <color rgb="FF00AC8C"/>
      </left>
      <right style="thin">
        <color rgb="FF00AC8C"/>
      </right>
      <top/>
      <bottom style="thin">
        <color rgb="FF00AC8C"/>
      </bottom>
      <diagonal/>
    </border>
    <border>
      <left/>
      <right/>
      <top/>
      <bottom style="thin">
        <color rgb="FF00AC8C"/>
      </bottom>
      <diagonal/>
    </border>
    <border>
      <left/>
      <right style="thin">
        <color rgb="FF7FD6C6"/>
      </right>
      <top/>
      <bottom/>
      <diagonal/>
    </border>
    <border>
      <left/>
      <right style="thin">
        <color rgb="FF7FD6C6"/>
      </right>
      <top style="thin">
        <color rgb="FF00AC8C"/>
      </top>
      <bottom/>
      <diagonal/>
    </border>
    <border>
      <left/>
      <right/>
      <top style="thin">
        <color rgb="FF00AC8C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9" fontId="2" fillId="2" borderId="0" xfId="0" applyNumberFormat="1" applyFont="1" applyFill="1" applyBorder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right" vertical="center" wrapText="1" indent="1"/>
    </xf>
    <xf numFmtId="0" fontId="7" fillId="2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Border="1"/>
    <xf numFmtId="0" fontId="8" fillId="3" borderId="0" xfId="0" applyFont="1" applyFill="1" applyBorder="1" applyAlignment="1">
      <alignment vertical="center"/>
    </xf>
    <xf numFmtId="9" fontId="7" fillId="3" borderId="0" xfId="0" applyNumberFormat="1" applyFont="1" applyFill="1" applyBorder="1" applyAlignment="1">
      <alignment vertical="center"/>
    </xf>
    <xf numFmtId="43" fontId="6" fillId="3" borderId="0" xfId="1" applyFont="1" applyFill="1" applyBorder="1" applyAlignment="1">
      <alignment horizontal="right" vertical="center" wrapText="1" indent="1"/>
    </xf>
    <xf numFmtId="0" fontId="2" fillId="2" borderId="0" xfId="0" applyFont="1" applyFill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left" vertical="center" wrapText="1"/>
    </xf>
    <xf numFmtId="3" fontId="12" fillId="5" borderId="9" xfId="0" applyNumberFormat="1" applyFont="1" applyFill="1" applyBorder="1" applyAlignment="1">
      <alignment horizontal="right" vertical="center" wrapText="1"/>
    </xf>
    <xf numFmtId="3" fontId="12" fillId="5" borderId="10" xfId="0" applyNumberFormat="1" applyFont="1" applyFill="1" applyBorder="1" applyAlignment="1">
      <alignment horizontal="right" vertical="center" wrapText="1"/>
    </xf>
    <xf numFmtId="3" fontId="12" fillId="5" borderId="10" xfId="0" quotePrefix="1" applyNumberFormat="1" applyFont="1" applyFill="1" applyBorder="1" applyAlignment="1">
      <alignment horizontal="right" vertical="center" wrapText="1"/>
    </xf>
    <xf numFmtId="3" fontId="12" fillId="5" borderId="0" xfId="0" quotePrefix="1" applyNumberFormat="1" applyFont="1" applyFill="1" applyBorder="1" applyAlignment="1">
      <alignment horizontal="right" vertical="center" wrapText="1"/>
    </xf>
    <xf numFmtId="164" fontId="12" fillId="5" borderId="11" xfId="0" applyNumberFormat="1" applyFont="1" applyFill="1" applyBorder="1" applyAlignment="1">
      <alignment horizontal="right" vertical="center" wrapText="1"/>
    </xf>
    <xf numFmtId="164" fontId="12" fillId="5" borderId="0" xfId="0" applyNumberFormat="1" applyFont="1" applyFill="1" applyBorder="1" applyAlignment="1">
      <alignment horizontal="right" vertical="center" wrapText="1"/>
    </xf>
    <xf numFmtId="9" fontId="2" fillId="2" borderId="0" xfId="2" applyFont="1" applyFill="1"/>
    <xf numFmtId="0" fontId="13" fillId="2" borderId="12" xfId="0" applyFont="1" applyFill="1" applyBorder="1"/>
    <xf numFmtId="0" fontId="3" fillId="2" borderId="10" xfId="0" applyFont="1" applyFill="1" applyBorder="1"/>
    <xf numFmtId="0" fontId="14" fillId="3" borderId="12" xfId="0" applyFont="1" applyFill="1" applyBorder="1" applyAlignment="1">
      <alignment horizontal="right" vertical="center" wrapText="1"/>
    </xf>
    <xf numFmtId="3" fontId="14" fillId="2" borderId="10" xfId="0" applyNumberFormat="1" applyFont="1" applyFill="1" applyBorder="1" applyAlignment="1">
      <alignment horizontal="right" vertical="center" wrapText="1"/>
    </xf>
    <xf numFmtId="3" fontId="14" fillId="2" borderId="10" xfId="0" quotePrefix="1" applyNumberFormat="1" applyFont="1" applyFill="1" applyBorder="1" applyAlignment="1">
      <alignment horizontal="right" vertical="center" wrapText="1"/>
    </xf>
    <xf numFmtId="3" fontId="14" fillId="2" borderId="0" xfId="0" quotePrefix="1" applyNumberFormat="1" applyFont="1" applyFill="1" applyBorder="1" applyAlignment="1">
      <alignment horizontal="right" vertical="center" wrapText="1"/>
    </xf>
    <xf numFmtId="164" fontId="14" fillId="2" borderId="10" xfId="0" applyNumberFormat="1" applyFont="1" applyFill="1" applyBorder="1" applyAlignment="1">
      <alignment horizontal="right" vertical="center" wrapText="1"/>
    </xf>
    <xf numFmtId="164" fontId="14" fillId="2" borderId="0" xfId="0" applyNumberFormat="1" applyFont="1" applyFill="1" applyBorder="1" applyAlignment="1">
      <alignment horizontal="righ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3" fillId="2" borderId="13" xfId="0" applyFont="1" applyFill="1" applyBorder="1"/>
    <xf numFmtId="165" fontId="15" fillId="2" borderId="14" xfId="0" applyNumberFormat="1" applyFont="1" applyFill="1" applyBorder="1"/>
    <xf numFmtId="9" fontId="15" fillId="2" borderId="14" xfId="2" applyFont="1" applyFill="1" applyBorder="1"/>
    <xf numFmtId="3" fontId="15" fillId="2" borderId="14" xfId="0" applyNumberFormat="1" applyFont="1" applyFill="1" applyBorder="1"/>
    <xf numFmtId="9" fontId="15" fillId="2" borderId="15" xfId="2" applyFont="1" applyFill="1" applyBorder="1"/>
    <xf numFmtId="9" fontId="15" fillId="2" borderId="14" xfId="0" applyNumberFormat="1" applyFont="1" applyFill="1" applyBorder="1"/>
    <xf numFmtId="0" fontId="16" fillId="2" borderId="0" xfId="0" applyFont="1" applyFill="1" applyBorder="1" applyAlignment="1">
      <alignment horizontal="left" vertical="center" wrapText="1"/>
    </xf>
    <xf numFmtId="1" fontId="2" fillId="2" borderId="0" xfId="0" applyNumberFormat="1" applyFont="1" applyFill="1"/>
    <xf numFmtId="0" fontId="16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65" fontId="2" fillId="2" borderId="0" xfId="1" applyNumberFormat="1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right" vertical="center"/>
    </xf>
    <xf numFmtId="9" fontId="2" fillId="2" borderId="0" xfId="2" applyFont="1" applyFill="1" applyBorder="1"/>
    <xf numFmtId="9" fontId="8" fillId="2" borderId="0" xfId="2" applyFont="1" applyFill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3" fontId="2" fillId="2" borderId="0" xfId="1" applyNumberFormat="1" applyFont="1" applyFill="1" applyBorder="1"/>
    <xf numFmtId="3" fontId="2" fillId="2" borderId="0" xfId="0" applyNumberFormat="1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164" fontId="12" fillId="2" borderId="14" xfId="0" applyNumberFormat="1" applyFont="1" applyFill="1" applyBorder="1" applyAlignment="1">
      <alignment horizontal="right"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0" fontId="14" fillId="3" borderId="13" xfId="0" applyFont="1" applyFill="1" applyBorder="1" applyAlignment="1">
      <alignment horizontal="left" vertical="center" wrapText="1"/>
    </xf>
    <xf numFmtId="164" fontId="14" fillId="2" borderId="14" xfId="0" applyNumberFormat="1" applyFont="1" applyFill="1" applyBorder="1" applyAlignment="1">
      <alignment horizontal="right" vertical="center" wrapText="1"/>
    </xf>
    <xf numFmtId="3" fontId="14" fillId="2" borderId="14" xfId="0" applyNumberFormat="1" applyFont="1" applyFill="1" applyBorder="1" applyAlignment="1">
      <alignment horizontal="right" vertical="center" wrapText="1"/>
    </xf>
    <xf numFmtId="0" fontId="20" fillId="2" borderId="0" xfId="0" applyFont="1" applyFill="1" applyBorder="1"/>
    <xf numFmtId="0" fontId="20" fillId="2" borderId="0" xfId="0" applyFont="1" applyFill="1"/>
    <xf numFmtId="0" fontId="22" fillId="2" borderId="0" xfId="0" applyFont="1" applyFill="1" applyAlignment="1">
      <alignment horizontal="left" vertical="center"/>
    </xf>
    <xf numFmtId="165" fontId="12" fillId="5" borderId="0" xfId="1" applyNumberFormat="1" applyFont="1" applyFill="1" applyBorder="1" applyAlignment="1">
      <alignment horizontal="right" vertical="center" wrapText="1"/>
    </xf>
    <xf numFmtId="165" fontId="12" fillId="5" borderId="11" xfId="1" applyNumberFormat="1" applyFont="1" applyFill="1" applyBorder="1" applyAlignment="1">
      <alignment horizontal="right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vertical="center" wrapText="1"/>
    </xf>
    <xf numFmtId="169" fontId="14" fillId="2" borderId="10" xfId="0" applyNumberFormat="1" applyFont="1" applyFill="1" applyBorder="1" applyAlignment="1">
      <alignment horizontal="right" vertical="center" wrapText="1"/>
    </xf>
    <xf numFmtId="169" fontId="14" fillId="2" borderId="14" xfId="0" applyNumberFormat="1" applyFont="1" applyFill="1" applyBorder="1" applyAlignment="1">
      <alignment horizontal="right" vertical="center" wrapText="1"/>
    </xf>
    <xf numFmtId="169" fontId="12" fillId="2" borderId="10" xfId="0" applyNumberFormat="1" applyFont="1" applyFill="1" applyBorder="1" applyAlignment="1">
      <alignment horizontal="right" vertical="center" wrapText="1"/>
    </xf>
    <xf numFmtId="169" fontId="12" fillId="2" borderId="14" xfId="0" applyNumberFormat="1" applyFont="1" applyFill="1" applyBorder="1" applyAlignment="1">
      <alignment horizontal="right" vertical="center" wrapText="1"/>
    </xf>
    <xf numFmtId="0" fontId="19" fillId="2" borderId="18" xfId="0" applyFont="1" applyFill="1" applyBorder="1"/>
    <xf numFmtId="0" fontId="2" fillId="2" borderId="18" xfId="0" applyFont="1" applyFill="1" applyBorder="1"/>
    <xf numFmtId="0" fontId="20" fillId="2" borderId="18" xfId="0" applyFont="1" applyFill="1" applyBorder="1"/>
    <xf numFmtId="9" fontId="2" fillId="2" borderId="18" xfId="2" applyFont="1" applyFill="1" applyBorder="1"/>
    <xf numFmtId="0" fontId="5" fillId="2" borderId="18" xfId="0" applyFont="1" applyFill="1" applyBorder="1"/>
    <xf numFmtId="0" fontId="23" fillId="2" borderId="0" xfId="0" applyFont="1" applyFill="1"/>
    <xf numFmtId="0" fontId="24" fillId="2" borderId="0" xfId="0" applyFont="1" applyFill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00A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donnees_associees!$A$44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rgbClr val="45AF81">
                <a:alpha val="2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donnees_associees!$B$42:$F$42</c15:sqref>
                  </c15:fullRef>
                </c:ext>
              </c:extLst>
              <c:f>(donnees_associees!$B$42,donnees_associees!$D$42,donnees_associees!$F$42)</c:f>
              <c:strCache>
                <c:ptCount val="3"/>
                <c:pt idx="0">
                  <c:v>Ensemble des exploitations</c:v>
                </c:pt>
                <c:pt idx="1">
                  <c:v>Exploitations non équipées</c:v>
                </c:pt>
                <c:pt idx="2">
                  <c:v>Exploitations équipées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donnees_associees!$C$44:$G$44</c15:sqref>
                  </c15:fullRef>
                </c:ext>
              </c:extLst>
              <c:f>(donnees_associees!$C$44,donnees_associees!$E$44,donnees_associees!$G$44)</c:f>
              <c:numCache>
                <c:formatCode>#,##0</c:formatCode>
                <c:ptCount val="3"/>
                <c:pt idx="0">
                  <c:v>33</c:v>
                </c:pt>
                <c:pt idx="1">
                  <c:v>37.233988000615398</c:v>
                </c:pt>
                <c:pt idx="2">
                  <c:v>16.847539774523199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7-46B7-83E6-2AEE37804141}"/>
            </c:ext>
          </c:extLst>
        </c:ser>
        <c:ser>
          <c:idx val="1"/>
          <c:order val="1"/>
          <c:tx>
            <c:strRef>
              <c:f>donnees_associees!$A$45</c:f>
              <c:strCache>
                <c:ptCount val="1"/>
                <c:pt idx="0">
                  <c:v>Petites</c:v>
                </c:pt>
              </c:strCache>
            </c:strRef>
          </c:tx>
          <c:spPr>
            <a:solidFill>
              <a:srgbClr val="45AF81">
                <a:alpha val="5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donnees_associees!$B$42:$F$42</c15:sqref>
                  </c15:fullRef>
                </c:ext>
              </c:extLst>
              <c:f>(donnees_associees!$B$42,donnees_associees!$D$42,donnees_associees!$F$42)</c:f>
              <c:strCache>
                <c:ptCount val="3"/>
                <c:pt idx="0">
                  <c:v>Ensemble des exploitations</c:v>
                </c:pt>
                <c:pt idx="1">
                  <c:v>Exploitations non équipées</c:v>
                </c:pt>
                <c:pt idx="2">
                  <c:v>Exploitations équipées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donnees_associees!$C$45:$G$45</c15:sqref>
                  </c15:fullRef>
                </c:ext>
              </c:extLst>
              <c:f>(donnees_associees!$C$45,donnees_associees!$E$45,donnees_associees!$G$45)</c:f>
              <c:numCache>
                <c:formatCode>#,##0</c:formatCode>
                <c:ptCount val="3"/>
                <c:pt idx="0">
                  <c:v>32.893407295898399</c:v>
                </c:pt>
                <c:pt idx="1">
                  <c:v>33.088046766832505</c:v>
                </c:pt>
                <c:pt idx="2">
                  <c:v>32.0935623222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27-46B7-83E6-2AEE37804141}"/>
            </c:ext>
          </c:extLst>
        </c:ser>
        <c:ser>
          <c:idx val="2"/>
          <c:order val="2"/>
          <c:tx>
            <c:strRef>
              <c:f>donnees_associees!$A$46</c:f>
              <c:strCache>
                <c:ptCount val="1"/>
                <c:pt idx="0">
                  <c:v>Moyennes</c:v>
                </c:pt>
              </c:strCache>
            </c:strRef>
          </c:tx>
          <c:spPr>
            <a:solidFill>
              <a:srgbClr val="45AF81">
                <a:alpha val="80000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donnees_associees!$B$42:$F$42</c15:sqref>
                  </c15:fullRef>
                </c:ext>
              </c:extLst>
              <c:f>(donnees_associees!$B$42,donnees_associees!$D$42,donnees_associees!$F$42)</c:f>
              <c:strCache>
                <c:ptCount val="3"/>
                <c:pt idx="0">
                  <c:v>Ensemble des exploitations</c:v>
                </c:pt>
                <c:pt idx="1">
                  <c:v>Exploitations non équipées</c:v>
                </c:pt>
                <c:pt idx="2">
                  <c:v>Exploitations équipées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donnees_associees!$C$46:$G$46</c15:sqref>
                  </c15:fullRef>
                </c:ext>
              </c:extLst>
              <c:f>(donnees_associees!$C$46,donnees_associees!$E$46,donnees_associees!$G$46)</c:f>
              <c:numCache>
                <c:formatCode>#,##0</c:formatCode>
                <c:ptCount val="3"/>
                <c:pt idx="0">
                  <c:v>24.692223619903899</c:v>
                </c:pt>
                <c:pt idx="1">
                  <c:v>23.293677247320698</c:v>
                </c:pt>
                <c:pt idx="2">
                  <c:v>30.439363607628302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27-46B7-83E6-2AEE37804141}"/>
            </c:ext>
          </c:extLst>
        </c:ser>
        <c:ser>
          <c:idx val="3"/>
          <c:order val="3"/>
          <c:tx>
            <c:strRef>
              <c:f>donnees_associees!$A$47</c:f>
              <c:strCache>
                <c:ptCount val="1"/>
                <c:pt idx="0">
                  <c:v>Grandes</c:v>
                </c:pt>
              </c:strCache>
            </c:strRef>
          </c:tx>
          <c:spPr>
            <a:solidFill>
              <a:srgbClr val="45AF8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donnees_associees!$B$42:$F$42</c15:sqref>
                  </c15:fullRef>
                </c:ext>
              </c:extLst>
              <c:f>(donnees_associees!$B$42,donnees_associees!$D$42,donnees_associees!$F$42)</c:f>
              <c:strCache>
                <c:ptCount val="3"/>
                <c:pt idx="0">
                  <c:v>Ensemble des exploitations</c:v>
                </c:pt>
                <c:pt idx="1">
                  <c:v>Exploitations non équipées</c:v>
                </c:pt>
                <c:pt idx="2">
                  <c:v>Exploitations équipées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donnees_associees!$C$47:$G$47</c15:sqref>
                  </c15:fullRef>
                </c:ext>
              </c:extLst>
              <c:f>(donnees_associees!$C$47,donnees_associees!$E$47,donnees_associees!$G$47)</c:f>
              <c:numCache>
                <c:formatCode>#,##0</c:formatCode>
                <c:ptCount val="3"/>
                <c:pt idx="0">
                  <c:v>9.1703957272183594</c:v>
                </c:pt>
                <c:pt idx="1">
                  <c:v>6.3842879852315306</c:v>
                </c:pt>
                <c:pt idx="2">
                  <c:v>20.619534295648499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27-46B7-83E6-2AEE37804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217160"/>
        <c:axId val="510224048"/>
      </c:barChart>
      <c:catAx>
        <c:axId val="510217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10224048"/>
        <c:crosses val="autoZero"/>
        <c:auto val="1"/>
        <c:lblAlgn val="ctr"/>
        <c:lblOffset val="100"/>
        <c:noMultiLvlLbl val="0"/>
      </c:catAx>
      <c:valAx>
        <c:axId val="510224048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 &quot;%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510217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596216475095779"/>
          <c:y val="0.80454415954415959"/>
          <c:w val="0.62353544061302679"/>
          <c:h val="0.14118233618233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rgbClr val="00AC8C"/>
      </a:solidFill>
      <a:prstDash val="sysDash"/>
      <a:round/>
    </a:ln>
    <a:effectLst/>
  </c:spPr>
  <c:txPr>
    <a:bodyPr/>
    <a:lstStyle/>
    <a:p>
      <a:pPr>
        <a:defRPr sz="700"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r>
              <a:rPr lang="en-US" sz="900" b="1"/>
              <a:t>Prélèvements en eau pour l'usage de l'irrigation </a:t>
            </a:r>
          </a:p>
          <a:p>
            <a:pPr>
              <a:defRPr/>
            </a:pPr>
            <a:r>
              <a:rPr lang="en-US" sz="700"/>
              <a:t>Volume en millions de m3</a:t>
            </a:r>
          </a:p>
        </c:rich>
      </c:tx>
      <c:layout>
        <c:manualLayout>
          <c:xMode val="edge"/>
          <c:yMode val="edge"/>
          <c:x val="0.196486001749781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arianne Light" panose="02000000000000000000" pitchFamily="50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[1]irrig!$B$115</c:f>
              <c:strCache>
                <c:ptCount val="1"/>
                <c:pt idx="0">
                  <c:v>Volume total (millions de m3)</c:v>
                </c:pt>
              </c:strCache>
            </c:strRef>
          </c:tx>
          <c:spPr>
            <a:solidFill>
              <a:srgbClr val="45AF81"/>
            </a:solidFill>
            <a:ln>
              <a:solidFill>
                <a:srgbClr val="45AF8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arianne Light" panose="02000000000000000000" pitchFamily="50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979797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[1]irrig!$A$116:$A$126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[1]irrig!$B$116:$B$126</c:f>
              <c:numCache>
                <c:formatCode>General</c:formatCode>
                <c:ptCount val="11"/>
                <c:pt idx="0">
                  <c:v>267.33025900000001</c:v>
                </c:pt>
                <c:pt idx="1">
                  <c:v>237.99850499999999</c:v>
                </c:pt>
                <c:pt idx="2">
                  <c:v>187.89552699999999</c:v>
                </c:pt>
                <c:pt idx="3">
                  <c:v>329.34714700000001</c:v>
                </c:pt>
                <c:pt idx="4">
                  <c:v>274.35633300000001</c:v>
                </c:pt>
                <c:pt idx="5">
                  <c:v>316.81946299999998</c:v>
                </c:pt>
                <c:pt idx="6">
                  <c:v>306.97697699999998</c:v>
                </c:pt>
                <c:pt idx="7">
                  <c:v>316.04877599999998</c:v>
                </c:pt>
                <c:pt idx="8">
                  <c:v>368.59235200000001</c:v>
                </c:pt>
                <c:pt idx="9">
                  <c:v>175.870428</c:v>
                </c:pt>
                <c:pt idx="10">
                  <c:v>367.24160499999999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209-86B0-8E4B5E3CC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679120"/>
        <c:axId val="444679776"/>
      </c:barChart>
      <c:catAx>
        <c:axId val="44467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44679776"/>
        <c:crosses val="autoZero"/>
        <c:auto val="1"/>
        <c:lblAlgn val="ctr"/>
        <c:lblOffset val="100"/>
        <c:noMultiLvlLbl val="0"/>
      </c:catAx>
      <c:valAx>
        <c:axId val="4446797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arianne Light" panose="02000000000000000000" pitchFamily="50" charset="0"/>
                <a:ea typeface="+mn-ea"/>
                <a:cs typeface="+mn-cs"/>
              </a:defRPr>
            </a:pPr>
            <a:endParaRPr lang="fr-FR"/>
          </a:p>
        </c:txPr>
        <c:crossAx val="4446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rgbClr val="00AC8C"/>
      </a:solidFill>
      <a:prstDash val="sysDash"/>
      <a:round/>
    </a:ln>
    <a:effectLst/>
  </c:spPr>
  <c:txPr>
    <a:bodyPr/>
    <a:lstStyle/>
    <a:p>
      <a:pPr>
        <a:defRPr sz="700">
          <a:latin typeface="Marianne Light" panose="02000000000000000000" pitchFamily="50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485662</xdr:colOff>
      <xdr:row>40</xdr:row>
      <xdr:rowOff>148514</xdr:rowOff>
    </xdr:from>
    <xdr:to>
      <xdr:col>13</xdr:col>
      <xdr:colOff>545274</xdr:colOff>
      <xdr:row>48</xdr:row>
      <xdr:rowOff>58677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447675</xdr:colOff>
      <xdr:row>81</xdr:row>
      <xdr:rowOff>123825</xdr:rowOff>
    </xdr:from>
    <xdr:to>
      <xdr:col>7</xdr:col>
      <xdr:colOff>757188</xdr:colOff>
      <xdr:row>94</xdr:row>
      <xdr:rowOff>19050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ynthese_data_graph_publi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rig"/>
      <sheetName val="donnees_associees"/>
      <sheetName val="donnees_associees_diff"/>
    </sheetNames>
    <sheetDataSet>
      <sheetData sheetId="0">
        <row r="115">
          <cell r="B115" t="str">
            <v>Volume total (millions de m3)</v>
          </cell>
        </row>
        <row r="116">
          <cell r="A116">
            <v>2012</v>
          </cell>
          <cell r="B116">
            <v>267.33025900000001</v>
          </cell>
        </row>
        <row r="117">
          <cell r="A117">
            <v>2013</v>
          </cell>
          <cell r="B117">
            <v>237.99850499999999</v>
          </cell>
        </row>
        <row r="118">
          <cell r="A118">
            <v>2014</v>
          </cell>
          <cell r="B118">
            <v>187.89552699999999</v>
          </cell>
        </row>
        <row r="119">
          <cell r="A119">
            <v>2015</v>
          </cell>
          <cell r="B119">
            <v>329.34714700000001</v>
          </cell>
        </row>
        <row r="120">
          <cell r="A120">
            <v>2016</v>
          </cell>
          <cell r="B120">
            <v>274.35633300000001</v>
          </cell>
        </row>
        <row r="121">
          <cell r="A121">
            <v>2017</v>
          </cell>
          <cell r="B121">
            <v>316.81946299999998</v>
          </cell>
        </row>
        <row r="122">
          <cell r="A122">
            <v>2018</v>
          </cell>
          <cell r="B122">
            <v>306.97697699999998</v>
          </cell>
        </row>
        <row r="123">
          <cell r="A123">
            <v>2019</v>
          </cell>
          <cell r="B123">
            <v>316.04877599999998</v>
          </cell>
        </row>
        <row r="124">
          <cell r="A124">
            <v>2020</v>
          </cell>
          <cell r="B124">
            <v>368.59235200000001</v>
          </cell>
        </row>
        <row r="125">
          <cell r="A125">
            <v>2021</v>
          </cell>
          <cell r="B125">
            <v>175.870428</v>
          </cell>
        </row>
        <row r="126">
          <cell r="A126">
            <v>2022</v>
          </cell>
          <cell r="B126">
            <v>367.24160499999999</v>
          </cell>
        </row>
      </sheetData>
      <sheetData sheetId="1"/>
      <sheetData sheetId="2">
        <row r="55">
          <cell r="B55" t="str">
            <v>Ensemble des exploitations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void(0)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javascript:void(0)" TargetMode="External"/><Relationship Id="rId7" Type="http://schemas.openxmlformats.org/officeDocument/2006/relationships/hyperlink" Target="javascript:void(0)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javascript:void(0)" TargetMode="External"/><Relationship Id="rId1" Type="http://schemas.openxmlformats.org/officeDocument/2006/relationships/hyperlink" Target="javascript:void(0)" TargetMode="External"/><Relationship Id="rId6" Type="http://schemas.openxmlformats.org/officeDocument/2006/relationships/hyperlink" Target="javascript:void(0)" TargetMode="External"/><Relationship Id="rId11" Type="http://schemas.openxmlformats.org/officeDocument/2006/relationships/hyperlink" Target="javascript:void(0)" TargetMode="External"/><Relationship Id="rId5" Type="http://schemas.openxmlformats.org/officeDocument/2006/relationships/hyperlink" Target="javascript:void(0)" TargetMode="External"/><Relationship Id="rId10" Type="http://schemas.openxmlformats.org/officeDocument/2006/relationships/hyperlink" Target="javascript:void(0)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99"/>
  <sheetViews>
    <sheetView tabSelected="1" zoomScaleNormal="100" workbookViewId="0">
      <selection activeCell="K8" sqref="K8"/>
    </sheetView>
  </sheetViews>
  <sheetFormatPr baseColWidth="10" defaultColWidth="9.140625" defaultRowHeight="15" customHeight="1" x14ac:dyDescent="0.25"/>
  <cols>
    <col min="1" max="1" width="23.140625" style="1" customWidth="1"/>
    <col min="2" max="15" width="11.85546875" style="1" customWidth="1"/>
    <col min="16" max="16" width="11" style="1" bestFit="1" customWidth="1"/>
    <col min="17" max="16384" width="9.140625" style="1"/>
  </cols>
  <sheetData>
    <row r="1" spans="1:19" ht="15" customHeight="1" x14ac:dyDescent="0.35">
      <c r="A1" s="87" t="s">
        <v>91</v>
      </c>
    </row>
    <row r="2" spans="1:19" ht="15" customHeight="1" x14ac:dyDescent="0.3">
      <c r="A2" s="88" t="s">
        <v>92</v>
      </c>
    </row>
    <row r="4" spans="1:19" s="2" customFormat="1" ht="15" customHeight="1" x14ac:dyDescent="0.3">
      <c r="A4" s="82" t="s">
        <v>69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</row>
    <row r="5" spans="1:19" ht="15" customHeight="1" x14ac:dyDescent="0.3">
      <c r="A5" s="69" t="s">
        <v>0</v>
      </c>
      <c r="B5" s="2"/>
      <c r="C5" s="3"/>
    </row>
    <row r="6" spans="1:19" ht="15" customHeight="1" x14ac:dyDescent="0.3">
      <c r="A6" s="69" t="s">
        <v>1</v>
      </c>
      <c r="B6" s="2"/>
      <c r="C6" s="2"/>
    </row>
    <row r="7" spans="1:19" ht="15" customHeight="1" x14ac:dyDescent="0.25">
      <c r="G7" s="4"/>
      <c r="H7" s="5"/>
    </row>
    <row r="8" spans="1:19" ht="41.25" customHeight="1" x14ac:dyDescent="0.25">
      <c r="A8" s="16" t="s">
        <v>2</v>
      </c>
      <c r="B8" s="16" t="s">
        <v>68</v>
      </c>
      <c r="C8" s="16" t="s">
        <v>4</v>
      </c>
      <c r="D8" s="2"/>
      <c r="E8" s="6"/>
      <c r="F8" s="2"/>
    </row>
    <row r="9" spans="1:19" ht="15" customHeight="1" x14ac:dyDescent="0.25">
      <c r="A9" s="62" t="s">
        <v>5</v>
      </c>
      <c r="B9" s="32">
        <v>0.3570096235203451</v>
      </c>
      <c r="C9" s="29">
        <v>61750.83</v>
      </c>
      <c r="D9" s="2"/>
      <c r="E9" s="6"/>
      <c r="F9" s="2"/>
    </row>
    <row r="10" spans="1:19" ht="15" customHeight="1" x14ac:dyDescent="0.25">
      <c r="A10" s="62" t="s">
        <v>6</v>
      </c>
      <c r="B10" s="32">
        <v>0.27340649378768239</v>
      </c>
      <c r="C10" s="29">
        <v>47290.259999999995</v>
      </c>
      <c r="D10" s="2"/>
      <c r="E10" s="6"/>
      <c r="F10" s="2"/>
    </row>
    <row r="11" spans="1:19" ht="15" customHeight="1" x14ac:dyDescent="0.25">
      <c r="A11" s="62" t="s">
        <v>7</v>
      </c>
      <c r="B11" s="32">
        <v>0.12074440853839911</v>
      </c>
      <c r="C11" s="29">
        <v>20884.78</v>
      </c>
      <c r="D11" s="2"/>
      <c r="E11" s="7"/>
      <c r="F11" s="8"/>
    </row>
    <row r="12" spans="1:19" ht="15" customHeight="1" x14ac:dyDescent="0.25">
      <c r="A12" s="62" t="s">
        <v>8</v>
      </c>
      <c r="B12" s="32">
        <v>7.0000000000000007E-2</v>
      </c>
      <c r="C12" s="29">
        <v>12576.6</v>
      </c>
      <c r="D12" s="2"/>
      <c r="E12" s="7"/>
      <c r="F12" s="8"/>
      <c r="G12" s="9"/>
      <c r="L12" s="10"/>
    </row>
    <row r="13" spans="1:19" ht="15" customHeight="1" x14ac:dyDescent="0.25">
      <c r="A13" s="62" t="s">
        <v>9</v>
      </c>
      <c r="B13" s="32">
        <v>0.05</v>
      </c>
      <c r="C13" s="29">
        <v>8983.2900000000009</v>
      </c>
      <c r="D13" s="2"/>
      <c r="E13" s="7"/>
      <c r="F13" s="8"/>
      <c r="G13" s="9"/>
      <c r="K13" s="2"/>
      <c r="L13" s="11"/>
      <c r="M13" s="2"/>
      <c r="N13" s="2"/>
      <c r="O13" s="2"/>
      <c r="P13" s="2"/>
      <c r="Q13" s="2"/>
      <c r="R13" s="2"/>
      <c r="S13" s="2"/>
    </row>
    <row r="14" spans="1:19" ht="15" customHeight="1" x14ac:dyDescent="0.25">
      <c r="A14" s="62" t="s">
        <v>10</v>
      </c>
      <c r="B14" s="32">
        <v>6.0508473155405217E-2</v>
      </c>
      <c r="C14" s="29">
        <v>10465.960000000001</v>
      </c>
      <c r="D14" s="2"/>
      <c r="E14" s="7"/>
      <c r="F14" s="8"/>
      <c r="G14" s="9"/>
      <c r="L14" s="10"/>
    </row>
    <row r="15" spans="1:19" ht="15" customHeight="1" x14ac:dyDescent="0.25">
      <c r="A15" s="66" t="s">
        <v>11</v>
      </c>
      <c r="B15" s="67">
        <v>6.3683532422542322E-2</v>
      </c>
      <c r="C15" s="68">
        <v>11015.140000000001</v>
      </c>
      <c r="D15" s="2"/>
      <c r="E15" s="7"/>
      <c r="F15" s="8"/>
      <c r="G15" s="9"/>
      <c r="L15" s="10"/>
    </row>
    <row r="16" spans="1:19" ht="15" customHeight="1" x14ac:dyDescent="0.25">
      <c r="A16" s="63" t="s">
        <v>12</v>
      </c>
      <c r="B16" s="64">
        <f>SUM(B9:B15)</f>
        <v>0.99535253142437408</v>
      </c>
      <c r="C16" s="65">
        <v>172966.85</v>
      </c>
      <c r="D16" s="2"/>
      <c r="E16" s="7"/>
      <c r="F16" s="8"/>
      <c r="G16" s="9"/>
      <c r="L16" s="10"/>
    </row>
    <row r="17" spans="1:16" ht="15" customHeight="1" x14ac:dyDescent="0.25">
      <c r="A17" s="12"/>
      <c r="B17" s="13"/>
      <c r="C17" s="14"/>
      <c r="D17" s="2"/>
      <c r="E17" s="7"/>
      <c r="F17" s="8"/>
      <c r="G17" s="9"/>
      <c r="L17" s="10"/>
    </row>
    <row r="19" spans="1:16" s="2" customFormat="1" ht="15" customHeight="1" x14ac:dyDescent="0.3">
      <c r="A19" s="82" t="s">
        <v>73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6" ht="15" customHeight="1" x14ac:dyDescent="0.3">
      <c r="A20" s="70" t="s">
        <v>0</v>
      </c>
    </row>
    <row r="21" spans="1:16" ht="15" customHeight="1" x14ac:dyDescent="0.3">
      <c r="A21" s="70" t="s">
        <v>1</v>
      </c>
    </row>
    <row r="22" spans="1:16" ht="15" customHeight="1" x14ac:dyDescent="0.25">
      <c r="A22" s="2"/>
      <c r="B22" s="2"/>
      <c r="C22" s="2"/>
      <c r="D22" s="2"/>
      <c r="E22" s="2"/>
      <c r="F22" s="2"/>
      <c r="G22" s="2"/>
      <c r="H22" s="2"/>
      <c r="L22" s="15"/>
      <c r="M22" s="15"/>
      <c r="N22" s="15"/>
      <c r="P22" s="2"/>
    </row>
    <row r="23" spans="1:16" ht="15" customHeight="1" x14ac:dyDescent="0.25">
      <c r="A23" s="58" t="s">
        <v>13</v>
      </c>
      <c r="B23" s="58" t="s">
        <v>14</v>
      </c>
      <c r="C23" s="56" t="s">
        <v>74</v>
      </c>
      <c r="D23" s="57"/>
      <c r="E23" s="60"/>
      <c r="F23" s="56" t="s">
        <v>78</v>
      </c>
      <c r="G23" s="57"/>
      <c r="H23" s="60"/>
      <c r="I23" s="58" t="s">
        <v>15</v>
      </c>
      <c r="J23" s="56" t="s">
        <v>16</v>
      </c>
      <c r="K23" s="57"/>
      <c r="L23" s="57"/>
      <c r="M23" s="56" t="s">
        <v>16</v>
      </c>
      <c r="N23" s="57"/>
      <c r="O23" s="57"/>
    </row>
    <row r="24" spans="1:16" ht="36.6" customHeight="1" x14ac:dyDescent="0.25">
      <c r="A24" s="59"/>
      <c r="B24" s="59"/>
      <c r="C24" s="16" t="s">
        <v>75</v>
      </c>
      <c r="D24" s="16" t="s">
        <v>76</v>
      </c>
      <c r="E24" s="16" t="s">
        <v>72</v>
      </c>
      <c r="F24" s="16" t="s">
        <v>75</v>
      </c>
      <c r="G24" s="16" t="s">
        <v>77</v>
      </c>
      <c r="H24" s="16" t="s">
        <v>72</v>
      </c>
      <c r="I24" s="61"/>
      <c r="J24" s="16" t="s">
        <v>17</v>
      </c>
      <c r="K24" s="16" t="s">
        <v>18</v>
      </c>
      <c r="L24" s="17" t="s">
        <v>19</v>
      </c>
      <c r="M24" s="16" t="s">
        <v>17</v>
      </c>
      <c r="N24" s="16" t="s">
        <v>18</v>
      </c>
      <c r="O24" s="17" t="s">
        <v>19</v>
      </c>
    </row>
    <row r="25" spans="1:16" ht="26.45" customHeight="1" x14ac:dyDescent="0.25">
      <c r="A25" s="18" t="s">
        <v>20</v>
      </c>
      <c r="B25" s="19">
        <v>8573</v>
      </c>
      <c r="C25" s="20">
        <v>221583</v>
      </c>
      <c r="D25" s="20">
        <v>187119</v>
      </c>
      <c r="E25" s="21" t="s">
        <v>21</v>
      </c>
      <c r="F25" s="20">
        <v>172966</v>
      </c>
      <c r="G25" s="20">
        <v>138510</v>
      </c>
      <c r="H25" s="22" t="s">
        <v>22</v>
      </c>
      <c r="I25" s="23">
        <v>0.06</v>
      </c>
      <c r="J25" s="72">
        <v>195937.78899999999</v>
      </c>
      <c r="K25" s="73">
        <v>21550.82</v>
      </c>
      <c r="L25" s="72">
        <v>4094.64</v>
      </c>
      <c r="M25" s="23">
        <v>0.88426264117103892</v>
      </c>
      <c r="N25" s="24">
        <v>9.7258344650411721E-2</v>
      </c>
      <c r="O25" s="23">
        <v>1.8479014178549209E-2</v>
      </c>
      <c r="P25" s="25"/>
    </row>
    <row r="26" spans="1:16" s="5" customFormat="1" ht="12.75" x14ac:dyDescent="0.25">
      <c r="A26" s="26" t="s">
        <v>70</v>
      </c>
      <c r="B26" s="27"/>
      <c r="C26" s="27"/>
      <c r="D26" s="27"/>
      <c r="E26" s="27"/>
      <c r="F26" s="27"/>
      <c r="G26" s="27"/>
      <c r="I26" s="27"/>
      <c r="K26" s="27"/>
      <c r="M26" s="27"/>
      <c r="O26" s="27"/>
      <c r="P26" s="25"/>
    </row>
    <row r="27" spans="1:16" ht="12.75" x14ac:dyDescent="0.25">
      <c r="A27" s="28" t="s">
        <v>23</v>
      </c>
      <c r="B27" s="29">
        <v>1367</v>
      </c>
      <c r="C27" s="29">
        <v>9351.57</v>
      </c>
      <c r="D27" s="29">
        <v>4848</v>
      </c>
      <c r="E27" s="30" t="s">
        <v>24</v>
      </c>
      <c r="F27" s="29">
        <v>7343.75</v>
      </c>
      <c r="G27" s="29">
        <v>3836.22</v>
      </c>
      <c r="H27" s="31" t="s">
        <v>25</v>
      </c>
      <c r="I27" s="32">
        <v>0.4413168082285791</v>
      </c>
      <c r="J27" s="29">
        <v>7227.82</v>
      </c>
      <c r="K27" s="29">
        <v>1990.53</v>
      </c>
      <c r="L27" s="29">
        <v>133.22</v>
      </c>
      <c r="M27" s="32">
        <v>0.77289909608760876</v>
      </c>
      <c r="N27" s="33">
        <v>0.21285516763495327</v>
      </c>
      <c r="O27" s="32">
        <v>1.4245736277437906E-2</v>
      </c>
      <c r="P27" s="25"/>
    </row>
    <row r="28" spans="1:16" s="5" customFormat="1" ht="15" customHeight="1" x14ac:dyDescent="0.25">
      <c r="A28" s="28" t="s">
        <v>7</v>
      </c>
      <c r="B28" s="29">
        <v>1574</v>
      </c>
      <c r="C28" s="29">
        <v>24823.27</v>
      </c>
      <c r="D28" s="29">
        <v>21237</v>
      </c>
      <c r="E28" s="30" t="s">
        <v>26</v>
      </c>
      <c r="F28" s="29">
        <v>21173.919999999998</v>
      </c>
      <c r="G28" s="29">
        <v>18611.53</v>
      </c>
      <c r="H28" s="31" t="s">
        <v>27</v>
      </c>
      <c r="I28" s="32">
        <v>0.35730199692645548</v>
      </c>
      <c r="J28" s="29">
        <v>13153.54</v>
      </c>
      <c r="K28" s="29">
        <v>11484.38</v>
      </c>
      <c r="L28" s="29">
        <v>185.35</v>
      </c>
      <c r="M28" s="32">
        <v>0.52988748057769997</v>
      </c>
      <c r="N28" s="33">
        <v>0.46264573523149854</v>
      </c>
      <c r="O28" s="32">
        <v>7.4667841908016156E-3</v>
      </c>
      <c r="P28" s="25"/>
    </row>
    <row r="29" spans="1:16" ht="15" customHeight="1" x14ac:dyDescent="0.25">
      <c r="A29" s="28" t="s">
        <v>28</v>
      </c>
      <c r="B29" s="29">
        <v>2060</v>
      </c>
      <c r="C29" s="29">
        <v>100100.33</v>
      </c>
      <c r="D29" s="29">
        <v>87269</v>
      </c>
      <c r="E29" s="30" t="s">
        <v>29</v>
      </c>
      <c r="F29" s="29">
        <v>81315.78</v>
      </c>
      <c r="G29" s="29">
        <v>64358.400000000001</v>
      </c>
      <c r="H29" s="31" t="s">
        <v>30</v>
      </c>
      <c r="I29" s="32">
        <v>0.189541051892749</v>
      </c>
      <c r="J29" s="29">
        <v>97370.08</v>
      </c>
      <c r="K29" s="29">
        <v>1854.48</v>
      </c>
      <c r="L29" s="29">
        <v>875.77</v>
      </c>
      <c r="M29" s="32">
        <v>0.97272486514280221</v>
      </c>
      <c r="N29" s="33">
        <v>1.8526212650847404E-2</v>
      </c>
      <c r="O29" s="32">
        <v>8.7489222063503683E-3</v>
      </c>
      <c r="P29" s="25"/>
    </row>
    <row r="30" spans="1:16" ht="15" customHeight="1" x14ac:dyDescent="0.25">
      <c r="A30" s="28" t="s">
        <v>31</v>
      </c>
      <c r="B30" s="29">
        <v>380</v>
      </c>
      <c r="C30" s="29">
        <v>5165.3900000000003</v>
      </c>
      <c r="D30" s="29">
        <v>2624</v>
      </c>
      <c r="E30" s="30" t="s">
        <v>32</v>
      </c>
      <c r="F30" s="29">
        <v>2699.64</v>
      </c>
      <c r="G30" s="29">
        <v>1709.49</v>
      </c>
      <c r="H30" s="31" t="s">
        <v>33</v>
      </c>
      <c r="I30" s="32">
        <v>4.4021190387359861E-2</v>
      </c>
      <c r="J30" s="29">
        <v>3126.67</v>
      </c>
      <c r="K30" s="29">
        <v>1871.82</v>
      </c>
      <c r="L30" s="29">
        <v>166.9</v>
      </c>
      <c r="M30" s="32">
        <v>0.60531150600438699</v>
      </c>
      <c r="N30" s="33">
        <v>0.36237728419344911</v>
      </c>
      <c r="O30" s="32">
        <v>3.2311209802164023E-2</v>
      </c>
      <c r="P30" s="25"/>
    </row>
    <row r="31" spans="1:16" ht="15" customHeight="1" x14ac:dyDescent="0.25">
      <c r="A31" s="34" t="s">
        <v>34</v>
      </c>
      <c r="B31" s="29">
        <v>1746</v>
      </c>
      <c r="C31" s="29">
        <v>40993.819000000003</v>
      </c>
      <c r="D31" s="29">
        <v>35345</v>
      </c>
      <c r="E31" s="30" t="s">
        <v>35</v>
      </c>
      <c r="F31" s="29">
        <v>31938.46</v>
      </c>
      <c r="G31" s="29">
        <v>25899.98</v>
      </c>
      <c r="H31" s="31" t="s">
        <v>36</v>
      </c>
      <c r="I31" s="32">
        <v>9.8706502337037025E-2</v>
      </c>
      <c r="J31" s="29">
        <v>36602.328999999998</v>
      </c>
      <c r="K31" s="29">
        <v>3527.45</v>
      </c>
      <c r="L31" s="29">
        <v>864.04</v>
      </c>
      <c r="M31" s="32">
        <v>0.89287433795811999</v>
      </c>
      <c r="N31" s="33">
        <v>8.6048338165321953E-2</v>
      </c>
      <c r="O31" s="32">
        <v>2.1077323876558075E-2</v>
      </c>
      <c r="P31" s="25"/>
    </row>
    <row r="32" spans="1:16" ht="15" customHeight="1" x14ac:dyDescent="0.25">
      <c r="A32" s="34" t="s">
        <v>37</v>
      </c>
      <c r="B32" s="29">
        <v>236</v>
      </c>
      <c r="C32" s="29">
        <v>8648.2800000000007</v>
      </c>
      <c r="D32" s="29">
        <v>9785</v>
      </c>
      <c r="E32" s="30" t="s">
        <v>38</v>
      </c>
      <c r="F32" s="29">
        <v>6599.9</v>
      </c>
      <c r="G32" s="29">
        <v>7219.19</v>
      </c>
      <c r="H32" s="31" t="s">
        <v>39</v>
      </c>
      <c r="I32" s="32">
        <v>8.3911323712288113E-2</v>
      </c>
      <c r="J32" s="29">
        <v>8190.91</v>
      </c>
      <c r="K32" s="29">
        <v>289.2</v>
      </c>
      <c r="L32" s="29">
        <v>168.17</v>
      </c>
      <c r="M32" s="32">
        <v>0.94711433949872104</v>
      </c>
      <c r="N32" s="33">
        <v>3.3440175387475887E-2</v>
      </c>
      <c r="O32" s="32">
        <v>1.9445485113802972E-2</v>
      </c>
      <c r="P32" s="25"/>
    </row>
    <row r="33" spans="1:23" ht="15" customHeight="1" x14ac:dyDescent="0.25">
      <c r="A33" s="35" t="s">
        <v>71</v>
      </c>
      <c r="B33" s="36">
        <v>1209</v>
      </c>
      <c r="C33" s="36">
        <v>32494.53</v>
      </c>
      <c r="D33" s="36">
        <v>26007</v>
      </c>
      <c r="E33" s="37">
        <v>0.24945322413196441</v>
      </c>
      <c r="F33" s="38">
        <v>21895.3</v>
      </c>
      <c r="G33" s="38">
        <v>16875.259999999998</v>
      </c>
      <c r="H33" s="39">
        <v>0.29747926846756739</v>
      </c>
      <c r="I33" s="40">
        <v>0.01</v>
      </c>
      <c r="J33" s="38">
        <v>30260.440000000002</v>
      </c>
      <c r="K33" s="38">
        <v>532.9</v>
      </c>
      <c r="L33" s="38">
        <v>1701.1899999999998</v>
      </c>
      <c r="M33" s="37">
        <v>0.93124719760525854</v>
      </c>
      <c r="N33" s="39">
        <v>1.6399683269768789E-2</v>
      </c>
      <c r="O33" s="37">
        <v>5.2353119124972723E-2</v>
      </c>
      <c r="P33" s="25"/>
    </row>
    <row r="34" spans="1:23" ht="15" customHeight="1" x14ac:dyDescent="0.3">
      <c r="A34" s="70" t="s">
        <v>79</v>
      </c>
      <c r="B34" s="70"/>
      <c r="C34" s="70"/>
      <c r="D34" s="70"/>
    </row>
    <row r="35" spans="1:23" ht="15" customHeight="1" x14ac:dyDescent="0.3">
      <c r="A35" s="70" t="s">
        <v>40</v>
      </c>
      <c r="B35" s="70"/>
      <c r="C35" s="70"/>
      <c r="D35" s="70"/>
    </row>
    <row r="36" spans="1:23" ht="15" customHeight="1" x14ac:dyDescent="0.3">
      <c r="A36" s="70"/>
      <c r="B36" s="70"/>
      <c r="C36" s="70"/>
      <c r="D36" s="70"/>
    </row>
    <row r="37" spans="1:23" ht="15" customHeight="1" x14ac:dyDescent="0.3">
      <c r="A37" s="70"/>
      <c r="B37" s="70"/>
      <c r="C37" s="70"/>
      <c r="D37" s="70"/>
    </row>
    <row r="38" spans="1:23" s="2" customFormat="1" ht="15" customHeight="1" x14ac:dyDescent="0.3">
      <c r="A38" s="82" t="s">
        <v>80</v>
      </c>
      <c r="B38" s="84"/>
      <c r="C38" s="84"/>
      <c r="D38" s="84"/>
      <c r="E38" s="85"/>
      <c r="F38" s="83"/>
      <c r="G38" s="83"/>
      <c r="H38" s="83"/>
      <c r="I38" s="83"/>
      <c r="J38" s="83"/>
      <c r="K38" s="83"/>
      <c r="L38" s="83"/>
      <c r="M38" s="83"/>
      <c r="N38" s="83"/>
      <c r="O38" s="83"/>
    </row>
    <row r="39" spans="1:23" ht="15" customHeight="1" x14ac:dyDescent="0.3">
      <c r="A39" s="70" t="s">
        <v>0</v>
      </c>
      <c r="B39" s="70"/>
      <c r="C39" s="70"/>
      <c r="D39" s="70"/>
    </row>
    <row r="40" spans="1:23" ht="15" customHeight="1" x14ac:dyDescent="0.3">
      <c r="A40" s="70" t="s">
        <v>1</v>
      </c>
      <c r="B40" s="70"/>
      <c r="C40" s="70"/>
      <c r="D40" s="70"/>
    </row>
    <row r="41" spans="1:23" ht="15" customHeight="1" x14ac:dyDescent="0.25">
      <c r="A41" s="5"/>
      <c r="P41" s="2"/>
      <c r="Q41" s="2"/>
      <c r="R41" s="2"/>
      <c r="S41" s="2"/>
      <c r="T41" s="2"/>
      <c r="U41" s="2"/>
      <c r="V41" s="2"/>
      <c r="W41" s="2"/>
    </row>
    <row r="42" spans="1:23" ht="15" customHeight="1" x14ac:dyDescent="0.25">
      <c r="A42" s="75" t="s">
        <v>82</v>
      </c>
      <c r="B42" s="57" t="s">
        <v>20</v>
      </c>
      <c r="C42" s="60"/>
      <c r="D42" s="56" t="s">
        <v>41</v>
      </c>
      <c r="E42" s="60"/>
      <c r="F42" s="56" t="s">
        <v>42</v>
      </c>
      <c r="G42" s="60"/>
      <c r="P42" s="41"/>
      <c r="Q42" s="2"/>
      <c r="R42" s="2"/>
      <c r="S42" s="2"/>
      <c r="T42" s="2"/>
      <c r="U42" s="2"/>
      <c r="V42" s="2"/>
      <c r="W42" s="2"/>
    </row>
    <row r="43" spans="1:23" ht="28.9" customHeight="1" x14ac:dyDescent="0.25">
      <c r="A43" s="76"/>
      <c r="B43" s="74" t="s">
        <v>43</v>
      </c>
      <c r="C43" s="16" t="s">
        <v>3</v>
      </c>
      <c r="D43" s="16" t="s">
        <v>43</v>
      </c>
      <c r="E43" s="16" t="s">
        <v>3</v>
      </c>
      <c r="F43" s="16" t="s">
        <v>43</v>
      </c>
      <c r="G43" s="16" t="s">
        <v>3</v>
      </c>
      <c r="P43" s="41"/>
      <c r="Q43" s="41"/>
      <c r="R43" s="41"/>
      <c r="S43" s="41"/>
      <c r="T43" s="41"/>
      <c r="U43" s="2"/>
      <c r="V43" s="2"/>
      <c r="W43" s="2"/>
    </row>
    <row r="44" spans="1:23" ht="15" customHeight="1" x14ac:dyDescent="0.25">
      <c r="A44" s="62" t="s">
        <v>44</v>
      </c>
      <c r="B44" s="29">
        <v>16121</v>
      </c>
      <c r="C44" s="29">
        <f>0.33*100</f>
        <v>33</v>
      </c>
      <c r="D44" s="29">
        <v>14522</v>
      </c>
      <c r="E44" s="29">
        <f>0.372339880006154*100</f>
        <v>37.233988000615398</v>
      </c>
      <c r="F44" s="29">
        <v>1599</v>
      </c>
      <c r="G44" s="29">
        <f>0.168475397745232*100</f>
        <v>16.847539774523199</v>
      </c>
      <c r="H44" s="42"/>
      <c r="P44" s="2"/>
      <c r="Q44" s="43"/>
      <c r="R44" s="44"/>
      <c r="S44" s="45"/>
      <c r="T44" s="2"/>
      <c r="U44" s="45"/>
      <c r="V44" s="2"/>
      <c r="W44" s="2"/>
    </row>
    <row r="45" spans="1:23" ht="15" customHeight="1" x14ac:dyDescent="0.25">
      <c r="A45" s="62" t="s">
        <v>45</v>
      </c>
      <c r="B45" s="29">
        <v>15951</v>
      </c>
      <c r="C45" s="29">
        <f>0.328934072958984*100</f>
        <v>32.893407295898399</v>
      </c>
      <c r="D45" s="29">
        <v>12905</v>
      </c>
      <c r="E45" s="29">
        <f>0.330880467668325*100</f>
        <v>33.088046766832505</v>
      </c>
      <c r="F45" s="29">
        <v>3046</v>
      </c>
      <c r="G45" s="29">
        <f>0.320935623222*100</f>
        <v>32.0935623222</v>
      </c>
      <c r="H45" s="42"/>
      <c r="P45" s="2"/>
      <c r="Q45" s="43"/>
      <c r="R45" s="44"/>
      <c r="S45" s="45"/>
      <c r="T45" s="2"/>
      <c r="U45" s="45"/>
      <c r="V45" s="2"/>
      <c r="W45" s="2"/>
    </row>
    <row r="46" spans="1:23" ht="15" customHeight="1" x14ac:dyDescent="0.25">
      <c r="A46" s="62" t="s">
        <v>46</v>
      </c>
      <c r="B46" s="29">
        <v>11974</v>
      </c>
      <c r="C46" s="29">
        <f>0.246922236199039*100</f>
        <v>24.692223619903899</v>
      </c>
      <c r="D46" s="29">
        <v>9085</v>
      </c>
      <c r="E46" s="29">
        <f>0.232936772473207*100</f>
        <v>23.293677247320698</v>
      </c>
      <c r="F46" s="29">
        <v>2889</v>
      </c>
      <c r="G46" s="29">
        <f>0.304393636076283*100</f>
        <v>30.439363607628302</v>
      </c>
      <c r="H46" s="42"/>
      <c r="P46" s="2"/>
      <c r="Q46" s="43"/>
      <c r="R46" s="44"/>
      <c r="S46" s="45"/>
      <c r="T46" s="2"/>
      <c r="U46" s="45"/>
      <c r="V46" s="2"/>
      <c r="W46" s="2"/>
    </row>
    <row r="47" spans="1:23" ht="15" customHeight="1" x14ac:dyDescent="0.25">
      <c r="A47" s="62" t="s">
        <v>47</v>
      </c>
      <c r="B47" s="29">
        <v>4447</v>
      </c>
      <c r="C47" s="29">
        <f>0.0917039572721836*100</f>
        <v>9.1703957272183594</v>
      </c>
      <c r="D47" s="29">
        <v>2490</v>
      </c>
      <c r="E47" s="29">
        <f>0.0638428798523153*100</f>
        <v>6.3842879852315306</v>
      </c>
      <c r="F47" s="29">
        <v>1957</v>
      </c>
      <c r="G47" s="29">
        <f>0.206195342956485*100</f>
        <v>20.619534295648499</v>
      </c>
      <c r="H47" s="42"/>
      <c r="P47" s="2"/>
      <c r="Q47" s="43"/>
      <c r="R47" s="44"/>
      <c r="S47" s="45"/>
      <c r="T47" s="2"/>
      <c r="U47" s="45"/>
      <c r="V47" s="2"/>
      <c r="W47" s="2"/>
    </row>
    <row r="48" spans="1:23" ht="15" customHeight="1" x14ac:dyDescent="0.25">
      <c r="A48" s="63" t="s">
        <v>81</v>
      </c>
      <c r="B48" s="65">
        <f>SUM(B44:B47)</f>
        <v>48493</v>
      </c>
      <c r="C48" s="65">
        <f t="shared" ref="C48:G48" si="0">SUM(C44:C47)</f>
        <v>99.756026643020661</v>
      </c>
      <c r="D48" s="65">
        <f t="shared" si="0"/>
        <v>39002</v>
      </c>
      <c r="E48" s="65">
        <f t="shared" si="0"/>
        <v>100.00000000000014</v>
      </c>
      <c r="F48" s="65">
        <f t="shared" si="0"/>
        <v>9491</v>
      </c>
      <c r="G48" s="65">
        <f t="shared" si="0"/>
        <v>100</v>
      </c>
      <c r="P48" s="43"/>
      <c r="Q48" s="44"/>
      <c r="R48" s="45"/>
      <c r="S48" s="45"/>
      <c r="T48" s="45"/>
      <c r="U48" s="2"/>
      <c r="V48" s="2"/>
      <c r="W48" s="2"/>
    </row>
    <row r="49" spans="1:29" ht="15" customHeight="1" x14ac:dyDescent="0.25">
      <c r="A49" s="2"/>
      <c r="B49" s="46"/>
      <c r="C49" s="47"/>
      <c r="D49" s="46"/>
      <c r="E49" s="47"/>
      <c r="F49" s="46"/>
      <c r="G49" s="47"/>
      <c r="P49" s="43"/>
      <c r="Q49" s="44"/>
      <c r="R49" s="45"/>
      <c r="S49" s="45"/>
      <c r="T49" s="45"/>
      <c r="U49" s="2"/>
      <c r="V49" s="2"/>
      <c r="W49" s="2"/>
    </row>
    <row r="50" spans="1:29" ht="15" customHeight="1" x14ac:dyDescent="0.25">
      <c r="B50" s="48"/>
      <c r="C50" s="49"/>
      <c r="D50" s="48"/>
      <c r="P50" s="43"/>
      <c r="Q50" s="44"/>
      <c r="R50" s="45"/>
      <c r="S50" s="45"/>
      <c r="T50" s="45"/>
      <c r="U50" s="2"/>
      <c r="V50" s="2"/>
      <c r="W50" s="2"/>
    </row>
    <row r="51" spans="1:29" s="2" customFormat="1" ht="15" customHeight="1" x14ac:dyDescent="0.3">
      <c r="A51" s="82" t="s">
        <v>48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R51" s="48"/>
      <c r="S51" s="48"/>
      <c r="T51" s="48"/>
    </row>
    <row r="52" spans="1:29" ht="15" customHeight="1" x14ac:dyDescent="0.3">
      <c r="A52" s="70" t="s">
        <v>0</v>
      </c>
    </row>
    <row r="53" spans="1:29" ht="15" customHeight="1" x14ac:dyDescent="0.3">
      <c r="A53" s="70" t="s">
        <v>1</v>
      </c>
    </row>
    <row r="54" spans="1:29" ht="15" customHeight="1" x14ac:dyDescent="0.3">
      <c r="A54" s="70"/>
    </row>
    <row r="55" spans="1:29" ht="27" x14ac:dyDescent="0.25">
      <c r="A55" s="77" t="s">
        <v>49</v>
      </c>
      <c r="B55" s="74" t="s">
        <v>50</v>
      </c>
      <c r="C55" s="74" t="s">
        <v>51</v>
      </c>
      <c r="D55" s="74" t="s">
        <v>52</v>
      </c>
      <c r="E55" s="74" t="s">
        <v>12</v>
      </c>
    </row>
    <row r="56" spans="1:29" ht="15" customHeight="1" x14ac:dyDescent="0.25">
      <c r="A56" s="62" t="s">
        <v>53</v>
      </c>
      <c r="B56" s="78">
        <v>1.2211595</v>
      </c>
      <c r="C56" s="78">
        <v>0.79993880000000006</v>
      </c>
      <c r="D56" s="78">
        <v>0.58504409999999996</v>
      </c>
      <c r="E56" s="80">
        <v>2.6061424000000004</v>
      </c>
    </row>
    <row r="57" spans="1:29" ht="15" customHeight="1" x14ac:dyDescent="0.25">
      <c r="A57" s="66" t="s">
        <v>54</v>
      </c>
      <c r="B57" s="79">
        <v>1.0241013000000001</v>
      </c>
      <c r="C57" s="79">
        <v>0.2434463</v>
      </c>
      <c r="D57" s="79">
        <v>7.0583999999999994E-2</v>
      </c>
      <c r="E57" s="81">
        <v>1.3381316000000001</v>
      </c>
    </row>
    <row r="59" spans="1:29" ht="15" customHeight="1" x14ac:dyDescent="0.3">
      <c r="A59" s="70"/>
      <c r="J59" s="2"/>
      <c r="K59" s="2"/>
      <c r="L59" s="5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s="2" customFormat="1" ht="15" customHeight="1" x14ac:dyDescent="0.3">
      <c r="A60" s="82" t="s">
        <v>88</v>
      </c>
      <c r="B60" s="83"/>
      <c r="C60" s="83"/>
      <c r="D60" s="83"/>
      <c r="E60" s="83"/>
      <c r="F60" s="83"/>
      <c r="G60" s="83"/>
      <c r="H60" s="86"/>
      <c r="I60" s="83"/>
      <c r="J60" s="83"/>
      <c r="K60" s="83"/>
      <c r="L60" s="83"/>
      <c r="M60" s="83"/>
      <c r="N60" s="83"/>
      <c r="O60" s="83"/>
      <c r="S60" s="51"/>
      <c r="T60" s="51"/>
      <c r="V60" s="51"/>
    </row>
    <row r="61" spans="1:29" ht="15" customHeight="1" x14ac:dyDescent="0.3">
      <c r="A61" s="70" t="s">
        <v>55</v>
      </c>
      <c r="B61" s="2"/>
      <c r="C61" s="2"/>
      <c r="D61" s="2"/>
      <c r="E61" s="2"/>
      <c r="J61" s="8"/>
      <c r="K61" s="8"/>
      <c r="L61" s="2"/>
      <c r="M61" s="2"/>
      <c r="N61" s="2"/>
      <c r="O61" s="2"/>
      <c r="P61" s="2"/>
      <c r="Q61" s="2"/>
      <c r="R61" s="2"/>
      <c r="S61" s="52"/>
      <c r="T61" s="53"/>
      <c r="U61" s="53"/>
      <c r="V61" s="54"/>
      <c r="W61" s="2"/>
      <c r="X61" s="2"/>
      <c r="Y61" s="2"/>
      <c r="Z61" s="2"/>
      <c r="AA61" s="2"/>
      <c r="AB61" s="2"/>
      <c r="AC61" s="2"/>
    </row>
    <row r="62" spans="1:29" ht="15" customHeight="1" x14ac:dyDescent="0.3">
      <c r="A62" s="70" t="s">
        <v>1</v>
      </c>
      <c r="B62" s="2"/>
      <c r="C62" s="2"/>
      <c r="D62" s="2"/>
      <c r="E62" s="2"/>
      <c r="J62" s="8"/>
      <c r="K62" s="8"/>
      <c r="L62" s="2"/>
      <c r="M62" s="2"/>
      <c r="N62" s="2"/>
      <c r="O62" s="2"/>
      <c r="P62" s="2"/>
      <c r="Q62" s="2"/>
      <c r="R62" s="2"/>
      <c r="S62" s="52"/>
      <c r="T62" s="53"/>
      <c r="U62" s="53"/>
      <c r="V62" s="54"/>
      <c r="W62" s="2"/>
      <c r="X62" s="2"/>
      <c r="Y62" s="2"/>
      <c r="Z62" s="2"/>
      <c r="AA62" s="2"/>
      <c r="AB62" s="2"/>
      <c r="AC62" s="2"/>
    </row>
    <row r="63" spans="1:29" ht="15" customHeight="1" x14ac:dyDescent="0.3">
      <c r="A63" s="69"/>
      <c r="B63" s="2"/>
      <c r="C63" s="2"/>
      <c r="D63" s="2"/>
      <c r="E63" s="2"/>
      <c r="J63" s="8"/>
      <c r="K63" s="8"/>
      <c r="L63" s="2"/>
      <c r="M63" s="2"/>
      <c r="N63" s="2"/>
      <c r="O63" s="2"/>
      <c r="P63" s="2"/>
      <c r="Q63" s="2"/>
      <c r="R63" s="2"/>
      <c r="S63" s="52"/>
      <c r="T63" s="53"/>
      <c r="U63" s="53"/>
      <c r="V63" s="54"/>
      <c r="W63" s="2"/>
      <c r="X63" s="2"/>
      <c r="Y63" s="2"/>
      <c r="Z63" s="2"/>
      <c r="AA63" s="2"/>
      <c r="AB63" s="2"/>
      <c r="AC63" s="2"/>
    </row>
    <row r="64" spans="1:29" ht="24.75" customHeight="1" x14ac:dyDescent="0.25">
      <c r="A64" s="77" t="s">
        <v>56</v>
      </c>
      <c r="B64" s="74" t="s">
        <v>87</v>
      </c>
      <c r="C64" s="74" t="s">
        <v>86</v>
      </c>
      <c r="D64" s="51"/>
      <c r="I64" s="2"/>
      <c r="J64" s="2"/>
      <c r="K64" s="2"/>
      <c r="L64" s="2"/>
      <c r="M64" s="2"/>
      <c r="N64" s="2"/>
      <c r="O64" s="2"/>
      <c r="P64" s="2"/>
      <c r="Q64" s="2"/>
      <c r="R64" s="52"/>
      <c r="S64" s="53"/>
      <c r="T64" s="53"/>
      <c r="U64" s="54"/>
      <c r="V64" s="2"/>
      <c r="W64" s="2"/>
      <c r="X64" s="2"/>
      <c r="Y64" s="2"/>
      <c r="Z64" s="2"/>
      <c r="AA64" s="2"/>
      <c r="AB64" s="2"/>
    </row>
    <row r="65" spans="1:28" ht="15" customHeight="1" x14ac:dyDescent="0.25">
      <c r="A65" s="62" t="s">
        <v>57</v>
      </c>
      <c r="B65" s="29">
        <v>49204.75</v>
      </c>
      <c r="C65" s="29">
        <v>61414.728999999999</v>
      </c>
      <c r="D65" s="55"/>
      <c r="I65" s="8"/>
      <c r="J65" s="8"/>
      <c r="K65" s="2"/>
      <c r="L65" s="2"/>
      <c r="M65" s="2"/>
      <c r="N65" s="2"/>
      <c r="O65" s="2"/>
      <c r="P65" s="2"/>
      <c r="Q65" s="2"/>
      <c r="R65" s="52"/>
      <c r="S65" s="53"/>
      <c r="T65" s="53"/>
      <c r="U65" s="54"/>
      <c r="V65" s="2"/>
      <c r="W65" s="2"/>
      <c r="X65" s="2"/>
      <c r="Y65" s="2"/>
      <c r="Z65" s="2"/>
      <c r="AA65" s="2"/>
      <c r="AB65" s="2"/>
    </row>
    <row r="66" spans="1:28" ht="15" customHeight="1" x14ac:dyDescent="0.25">
      <c r="A66" s="62" t="s">
        <v>58</v>
      </c>
      <c r="B66" s="29">
        <v>25421.81</v>
      </c>
      <c r="C66" s="29">
        <v>30803.81</v>
      </c>
      <c r="D66" s="55"/>
      <c r="I66" s="2"/>
      <c r="J66" s="2"/>
      <c r="K66" s="2"/>
      <c r="L66" s="2"/>
      <c r="M66" s="2"/>
      <c r="N66" s="2"/>
      <c r="O66" s="2"/>
      <c r="P66" s="2"/>
      <c r="Q66" s="2"/>
      <c r="R66" s="52"/>
      <c r="S66" s="53"/>
      <c r="T66" s="53"/>
      <c r="U66" s="54"/>
      <c r="V66" s="2"/>
      <c r="W66" s="2"/>
      <c r="X66" s="2"/>
      <c r="Y66" s="2"/>
      <c r="Z66" s="2"/>
      <c r="AA66" s="2"/>
      <c r="AB66" s="2"/>
    </row>
    <row r="67" spans="1:28" ht="15" customHeight="1" x14ac:dyDescent="0.25">
      <c r="A67" s="62" t="s">
        <v>59</v>
      </c>
      <c r="B67" s="29">
        <v>21277.7</v>
      </c>
      <c r="C67" s="29">
        <v>27161.32</v>
      </c>
      <c r="D67" s="55"/>
      <c r="I67" s="8"/>
      <c r="J67" s="8"/>
      <c r="K67" s="2"/>
      <c r="L67" s="2"/>
      <c r="M67" s="2"/>
      <c r="N67" s="2"/>
      <c r="O67" s="2"/>
      <c r="P67" s="2"/>
      <c r="Q67" s="2"/>
      <c r="R67" s="52"/>
      <c r="S67" s="53"/>
      <c r="T67" s="53"/>
      <c r="U67" s="54"/>
      <c r="V67" s="2"/>
      <c r="W67" s="2"/>
      <c r="X67" s="2"/>
      <c r="Y67" s="2"/>
      <c r="Z67" s="2"/>
      <c r="AA67" s="2"/>
      <c r="AB67" s="2"/>
    </row>
    <row r="68" spans="1:28" ht="12.75" x14ac:dyDescent="0.25">
      <c r="A68" s="62" t="s">
        <v>85</v>
      </c>
      <c r="B68" s="29">
        <v>19430.39</v>
      </c>
      <c r="C68" s="29">
        <v>25787.38</v>
      </c>
      <c r="D68" s="55"/>
      <c r="I68" s="2"/>
      <c r="J68" s="11"/>
      <c r="K68" s="2"/>
      <c r="L68" s="2"/>
      <c r="M68" s="2"/>
      <c r="N68" s="2"/>
      <c r="O68" s="2"/>
      <c r="P68" s="2"/>
      <c r="Q68" s="2"/>
      <c r="R68" s="52"/>
      <c r="S68" s="53"/>
      <c r="T68" s="53"/>
      <c r="U68" s="54"/>
      <c r="V68" s="2"/>
      <c r="W68" s="2"/>
      <c r="X68" s="2"/>
      <c r="Y68" s="2"/>
      <c r="Z68" s="2"/>
      <c r="AA68" s="2"/>
      <c r="AB68" s="2"/>
    </row>
    <row r="69" spans="1:28" ht="15" customHeight="1" x14ac:dyDescent="0.25">
      <c r="A69" s="62" t="s">
        <v>60</v>
      </c>
      <c r="B69" s="29">
        <v>17443.59</v>
      </c>
      <c r="C69" s="29">
        <v>20893.080000000002</v>
      </c>
      <c r="D69" s="55"/>
      <c r="I69" s="8"/>
      <c r="J69" s="11"/>
      <c r="K69" s="2"/>
      <c r="L69" s="2"/>
      <c r="M69" s="2"/>
      <c r="N69" s="2"/>
      <c r="O69" s="2"/>
      <c r="P69" s="2"/>
      <c r="Q69" s="2"/>
      <c r="R69" s="52"/>
      <c r="S69" s="53"/>
      <c r="T69" s="53"/>
      <c r="U69" s="54"/>
      <c r="V69" s="2"/>
      <c r="W69" s="2"/>
      <c r="X69" s="2"/>
      <c r="Y69" s="2"/>
      <c r="Z69" s="2"/>
      <c r="AA69" s="2"/>
      <c r="AB69" s="2"/>
    </row>
    <row r="70" spans="1:28" ht="15" customHeight="1" x14ac:dyDescent="0.25">
      <c r="A70" s="62" t="s">
        <v>61</v>
      </c>
      <c r="B70" s="29">
        <v>15202.2</v>
      </c>
      <c r="C70" s="29">
        <v>20351.349999999999</v>
      </c>
      <c r="D70" s="55"/>
      <c r="I70" s="8"/>
      <c r="J70" s="11"/>
      <c r="K70" s="2"/>
      <c r="L70" s="2"/>
      <c r="M70" s="2"/>
      <c r="N70" s="2"/>
      <c r="O70" s="2"/>
      <c r="P70" s="2"/>
      <c r="Q70" s="2"/>
      <c r="R70" s="52"/>
      <c r="S70" s="53"/>
      <c r="T70" s="53"/>
      <c r="U70" s="54"/>
      <c r="V70" s="2"/>
      <c r="W70" s="2"/>
      <c r="X70" s="2"/>
      <c r="Y70" s="2"/>
      <c r="Z70" s="2"/>
      <c r="AA70" s="2"/>
      <c r="AB70" s="2"/>
    </row>
    <row r="71" spans="1:28" ht="15" customHeight="1" x14ac:dyDescent="0.25">
      <c r="A71" s="62" t="s">
        <v>62</v>
      </c>
      <c r="B71" s="29">
        <v>11240.12</v>
      </c>
      <c r="C71" s="29">
        <v>14068.05</v>
      </c>
      <c r="D71" s="55"/>
      <c r="I71" s="8"/>
      <c r="J71" s="11"/>
      <c r="K71" s="2"/>
      <c r="L71" s="2"/>
      <c r="M71" s="2"/>
      <c r="N71" s="2"/>
      <c r="O71" s="2"/>
      <c r="P71" s="2"/>
      <c r="Q71" s="2"/>
      <c r="R71" s="52"/>
      <c r="S71" s="53"/>
      <c r="T71" s="53"/>
      <c r="U71" s="54"/>
      <c r="V71" s="2"/>
      <c r="W71" s="2"/>
      <c r="X71" s="2"/>
      <c r="Y71" s="2"/>
      <c r="Z71" s="2"/>
      <c r="AA71" s="2"/>
      <c r="AB71" s="2"/>
    </row>
    <row r="72" spans="1:28" ht="15" customHeight="1" x14ac:dyDescent="0.25">
      <c r="A72" s="62" t="s">
        <v>63</v>
      </c>
      <c r="B72" s="29">
        <v>7402.43</v>
      </c>
      <c r="C72" s="29">
        <v>10840.07</v>
      </c>
      <c r="D72" s="55"/>
      <c r="I72" s="8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 x14ac:dyDescent="0.25">
      <c r="A73" s="62" t="s">
        <v>84</v>
      </c>
      <c r="B73" s="29">
        <v>2675.19</v>
      </c>
      <c r="C73" s="29">
        <v>4136.3100000000004</v>
      </c>
      <c r="D73" s="5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" customHeight="1" x14ac:dyDescent="0.25">
      <c r="A74" s="62" t="s">
        <v>64</v>
      </c>
      <c r="B74" s="29">
        <v>1858.7</v>
      </c>
      <c r="C74" s="29">
        <v>2491.23</v>
      </c>
      <c r="D74" s="5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" customHeight="1" x14ac:dyDescent="0.25">
      <c r="A75" s="62" t="s">
        <v>65</v>
      </c>
      <c r="B75" s="29">
        <v>835.82</v>
      </c>
      <c r="C75" s="29">
        <v>2161.92</v>
      </c>
      <c r="D75" s="5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 x14ac:dyDescent="0.25">
      <c r="A76" s="66" t="s">
        <v>83</v>
      </c>
      <c r="B76" s="68">
        <v>974.15</v>
      </c>
      <c r="C76" s="68">
        <v>1474</v>
      </c>
      <c r="D76" s="55"/>
    </row>
    <row r="79" spans="1:28" ht="15" customHeight="1" x14ac:dyDescent="0.3">
      <c r="A79" s="82" t="s">
        <v>89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</row>
    <row r="80" spans="1:28" ht="15" customHeight="1" x14ac:dyDescent="0.25">
      <c r="A80" s="71" t="s">
        <v>66</v>
      </c>
    </row>
    <row r="81" spans="1:2" ht="15" customHeight="1" x14ac:dyDescent="0.3">
      <c r="A81" s="70" t="s">
        <v>0</v>
      </c>
    </row>
    <row r="83" spans="1:2" ht="38.25" customHeight="1" x14ac:dyDescent="0.25">
      <c r="A83" s="74" t="s">
        <v>67</v>
      </c>
      <c r="B83" s="74" t="s">
        <v>90</v>
      </c>
    </row>
    <row r="84" spans="1:2" ht="15" customHeight="1" x14ac:dyDescent="0.25">
      <c r="A84" s="62">
        <v>2012</v>
      </c>
      <c r="B84" s="29">
        <v>267.33025900000001</v>
      </c>
    </row>
    <row r="85" spans="1:2" ht="15" customHeight="1" x14ac:dyDescent="0.25">
      <c r="A85" s="62">
        <v>2013</v>
      </c>
      <c r="B85" s="29">
        <v>237.99850499999999</v>
      </c>
    </row>
    <row r="86" spans="1:2" ht="15" customHeight="1" x14ac:dyDescent="0.25">
      <c r="A86" s="62">
        <v>2014</v>
      </c>
      <c r="B86" s="29">
        <v>187.89552699999999</v>
      </c>
    </row>
    <row r="87" spans="1:2" ht="15" customHeight="1" x14ac:dyDescent="0.25">
      <c r="A87" s="62">
        <v>2015</v>
      </c>
      <c r="B87" s="29">
        <v>329.34714700000001</v>
      </c>
    </row>
    <row r="88" spans="1:2" ht="15" customHeight="1" x14ac:dyDescent="0.25">
      <c r="A88" s="62">
        <v>2016</v>
      </c>
      <c r="B88" s="29">
        <v>274.35633300000001</v>
      </c>
    </row>
    <row r="89" spans="1:2" ht="15" customHeight="1" x14ac:dyDescent="0.25">
      <c r="A89" s="62">
        <v>2017</v>
      </c>
      <c r="B89" s="29">
        <v>316.81946299999998</v>
      </c>
    </row>
    <row r="90" spans="1:2" ht="15" customHeight="1" x14ac:dyDescent="0.25">
      <c r="A90" s="62">
        <v>2018</v>
      </c>
      <c r="B90" s="29">
        <v>306.97697699999998</v>
      </c>
    </row>
    <row r="91" spans="1:2" ht="15" customHeight="1" x14ac:dyDescent="0.25">
      <c r="A91" s="62">
        <v>2019</v>
      </c>
      <c r="B91" s="29">
        <v>316.04877599999998</v>
      </c>
    </row>
    <row r="92" spans="1:2" ht="15" customHeight="1" x14ac:dyDescent="0.25">
      <c r="A92" s="62">
        <v>2020</v>
      </c>
      <c r="B92" s="29">
        <v>368.59235200000001</v>
      </c>
    </row>
    <row r="93" spans="1:2" ht="15" customHeight="1" x14ac:dyDescent="0.25">
      <c r="A93" s="62">
        <v>2021</v>
      </c>
      <c r="B93" s="29">
        <v>175.870428</v>
      </c>
    </row>
    <row r="94" spans="1:2" ht="15" customHeight="1" x14ac:dyDescent="0.25">
      <c r="A94" s="66">
        <v>2022</v>
      </c>
      <c r="B94" s="68">
        <v>367.24160499999999</v>
      </c>
    </row>
    <row r="96" spans="1:2" ht="15" customHeight="1" x14ac:dyDescent="0.25">
      <c r="A96" s="71"/>
    </row>
    <row r="97" spans="1:1" ht="15" customHeight="1" x14ac:dyDescent="0.3">
      <c r="A97" s="70"/>
    </row>
    <row r="98" spans="1:1" ht="15" customHeight="1" x14ac:dyDescent="0.3">
      <c r="A98" s="70"/>
    </row>
    <row r="99" spans="1:1" ht="15" customHeight="1" x14ac:dyDescent="0.3">
      <c r="A99" s="70"/>
    </row>
  </sheetData>
  <mergeCells count="11">
    <mergeCell ref="M23:O23"/>
    <mergeCell ref="B42:C42"/>
    <mergeCell ref="D42:E42"/>
    <mergeCell ref="F42:G42"/>
    <mergeCell ref="A23:A24"/>
    <mergeCell ref="B23:B24"/>
    <mergeCell ref="C23:E23"/>
    <mergeCell ref="F23:H23"/>
    <mergeCell ref="I23:I24"/>
    <mergeCell ref="J23:L23"/>
    <mergeCell ref="A42:A43"/>
  </mergeCells>
  <hyperlinks>
    <hyperlink ref="A94" r:id="rId1" display="javascript:void(0)"/>
    <hyperlink ref="A93" r:id="rId2" display="javascript:void(0)"/>
    <hyperlink ref="A92" r:id="rId3" display="javascript:void(0)"/>
    <hyperlink ref="A91" r:id="rId4" display="javascript:void(0)"/>
    <hyperlink ref="A90" r:id="rId5" display="javascript:void(0)"/>
    <hyperlink ref="A89" r:id="rId6" display="javascript:void(0)"/>
    <hyperlink ref="A88" r:id="rId7" display="javascript:void(0)"/>
    <hyperlink ref="A87" r:id="rId8" display="javascript:void(0)"/>
    <hyperlink ref="A86" r:id="rId9" display="javascript:void(0)"/>
    <hyperlink ref="A85" r:id="rId10" display="javascript:void(0)"/>
    <hyperlink ref="A84" r:id="rId11" display="javascript:void(0)"/>
  </hyperlinks>
  <pageMargins left="0.7" right="0.7" top="0.75" bottom="0.75" header="0.3" footer="0.3"/>
  <pageSetup paperSize="9"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donnees_associees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Margaux AUZARY</dc:creator>
  <cp:lastModifiedBy>emeline brulurut</cp:lastModifiedBy>
  <dcterms:created xsi:type="dcterms:W3CDTF">2025-03-28T09:29:29Z</dcterms:created>
  <dcterms:modified xsi:type="dcterms:W3CDTF">2025-03-31T09:25:41Z</dcterms:modified>
</cp:coreProperties>
</file>